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 설명서" sheetId="1" state="visible" r:id="rId3"/>
    <sheet name="설정" sheetId="2" state="visible" r:id="rId4"/>
    <sheet name="거래입력" sheetId="3" state="visible" r:id="rId5"/>
    <sheet name="대시보드" sheetId="4" state="visible" r:id="rId6"/>
    <sheet name="기간별요약" sheetId="5" state="visible" r:id="rId7"/>
    <sheet name="카테고리요약" sheetId="6" state="visible" r:id="rId8"/>
  </sheets>
  <definedNames>
    <definedName function="false" hidden="true" localSheetId="2" name="_xlnm._FilterDatabase" vbProcedure="false">거래입력!$A$5:$I$305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<sst xmlns="http://schemas.openxmlformats.org/spreadsheetml/2006/main" count="226" uniqueCount="146">
  <si>
    <r>
      <rPr>
        <b val="true"/>
        <sz val="18"/>
        <color rgb="FF2F5D62"/>
        <rFont val="맑은 고딕"/>
        <family val="0"/>
        <charset val="1"/>
      </rPr>
      <t xml:space="preserve">2027 </t>
    </r>
    <r>
      <rPr>
        <b val="true"/>
        <sz val="18"/>
        <color rgb="FF2F5D62"/>
        <rFont val="Noto Sans CJK SC"/>
        <family val="2"/>
      </rPr>
      <t xml:space="preserve">자동 가계부 사용 설명서  </t>
    </r>
    <r>
      <rPr>
        <b val="true"/>
        <sz val="18"/>
        <color rgb="FF2F5D62"/>
        <rFont val="맑은 고딕"/>
        <family val="0"/>
        <charset val="1"/>
      </rPr>
      <t xml:space="preserve">[</t>
    </r>
    <r>
      <rPr>
        <b val="true"/>
        <sz val="18"/>
        <color rgb="FF2F5D62"/>
        <rFont val="Noto Sans CJK SC"/>
        <family val="2"/>
      </rPr>
      <t xml:space="preserve">맛보기</t>
    </r>
    <r>
      <rPr>
        <b val="true"/>
        <sz val="18"/>
        <color rgb="FF2F5D62"/>
        <rFont val="맑은 고딕"/>
        <family val="0"/>
        <charset val="1"/>
      </rPr>
      <t xml:space="preserve">]</t>
    </r>
  </si>
  <si>
    <r>
      <rPr>
        <sz val="10"/>
        <color rgb="FF555555"/>
        <rFont val="Noto Sans CJK SC"/>
        <family val="2"/>
      </rPr>
      <t xml:space="preserve">월급날 기준으로 한 달을 나누고</t>
    </r>
    <r>
      <rPr>
        <sz val="10"/>
        <color rgb="FF555555"/>
        <rFont val="맑은 고딕"/>
        <family val="0"/>
        <charset val="1"/>
      </rPr>
      <t xml:space="preserve">, </t>
    </r>
    <r>
      <rPr>
        <sz val="10"/>
        <color rgb="FF555555"/>
        <rFont val="Noto Sans CJK SC"/>
        <family val="2"/>
      </rPr>
      <t xml:space="preserve">통장 나누기까지 자동으로 계산해 주는 가계부예요</t>
    </r>
    <r>
      <rPr>
        <sz val="10"/>
        <color rgb="FF555555"/>
        <rFont val="맑은 고딕"/>
        <family val="0"/>
        <charset val="1"/>
      </rPr>
      <t xml:space="preserve">. </t>
    </r>
    <r>
      <rPr>
        <sz val="10"/>
        <color rgb="FF555555"/>
        <rFont val="Noto Sans CJK SC"/>
        <family val="2"/>
      </rPr>
      <t xml:space="preserve">엑셀과 구글 시트에서 모두 쓸 수 있어요</t>
    </r>
    <r>
      <rPr>
        <sz val="10"/>
        <color rgb="FF555555"/>
        <rFont val="맑은 고딕"/>
        <family val="0"/>
        <charset val="1"/>
      </rPr>
      <t xml:space="preserve">.</t>
    </r>
  </si>
  <si>
    <r>
      <rPr>
        <b val="true"/>
        <sz val="10"/>
        <color rgb="FFFFFFFF"/>
        <rFont val="Noto Sans CJK SC"/>
        <family val="2"/>
      </rPr>
      <t xml:space="preserve">이 파일은 맛보기예요</t>
    </r>
    <r>
      <rPr>
        <b val="true"/>
        <sz val="10"/>
        <color rgb="FFFFFFFF"/>
        <rFont val="맑은 고딕"/>
        <family val="0"/>
        <charset val="1"/>
      </rPr>
      <t xml:space="preserve">. 1</t>
    </r>
    <r>
      <rPr>
        <b val="true"/>
        <sz val="10"/>
        <color rgb="FFFFFFFF"/>
        <rFont val="Noto Sans CJK SC"/>
        <family val="2"/>
      </rPr>
      <t xml:space="preserve">월분</t>
    </r>
    <r>
      <rPr>
        <b val="true"/>
        <sz val="10"/>
        <color rgb="FFFFFFFF"/>
        <rFont val="맑은 고딕"/>
        <family val="0"/>
        <charset val="1"/>
      </rPr>
      <t xml:space="preserve">(1</t>
    </r>
    <r>
      <rPr>
        <b val="true"/>
        <sz val="10"/>
        <color rgb="FFFFFFFF"/>
        <rFont val="Noto Sans CJK SC"/>
        <family val="2"/>
      </rPr>
      <t xml:space="preserve">개 기간</t>
    </r>
    <r>
      <rPr>
        <b val="true"/>
        <sz val="10"/>
        <color rgb="FFFFFFFF"/>
        <rFont val="맑은 고딕"/>
        <family val="0"/>
        <charset val="1"/>
      </rPr>
      <t xml:space="preserve">)</t>
    </r>
    <r>
      <rPr>
        <b val="true"/>
        <sz val="10"/>
        <color rgb="FFFFFFFF"/>
        <rFont val="Noto Sans CJK SC"/>
        <family val="2"/>
      </rPr>
      <t xml:space="preserve">만 계산돼요</t>
    </r>
    <r>
      <rPr>
        <b val="true"/>
        <sz val="10"/>
        <color rgb="FFFFFFFF"/>
        <rFont val="맑은 고딕"/>
        <family val="0"/>
        <charset val="1"/>
      </rPr>
      <t xml:space="preserve">. </t>
    </r>
    <r>
      <rPr>
        <b val="true"/>
        <sz val="10"/>
        <color rgb="FFFFFFFF"/>
        <rFont val="Noto Sans CJK SC"/>
        <family val="2"/>
      </rPr>
      <t xml:space="preserve">다른 날짜의 거래는 </t>
    </r>
    <r>
      <rPr>
        <b val="true"/>
        <sz val="10"/>
        <color rgb="FFFFFFFF"/>
        <rFont val="맑은 고딕"/>
        <family val="0"/>
        <charset val="1"/>
      </rPr>
      <t xml:space="preserve">'</t>
    </r>
    <r>
      <rPr>
        <b val="true"/>
        <sz val="10"/>
        <color rgb="FFFFFFFF"/>
        <rFont val="Noto Sans CJK SC"/>
        <family val="2"/>
      </rPr>
      <t xml:space="preserve">기간외</t>
    </r>
    <r>
      <rPr>
        <b val="true"/>
        <sz val="10"/>
        <color rgb="FFFFFFFF"/>
        <rFont val="맑은 고딕"/>
        <family val="0"/>
        <charset val="1"/>
      </rPr>
      <t xml:space="preserve">'</t>
    </r>
    <r>
      <rPr>
        <b val="true"/>
        <sz val="10"/>
        <color rgb="FFFFFFFF"/>
        <rFont val="Noto Sans CJK SC"/>
        <family val="2"/>
      </rPr>
      <t xml:space="preserve">로 표시돼요</t>
    </r>
    <r>
      <rPr>
        <b val="true"/>
        <sz val="10"/>
        <color rgb="FFFFFFFF"/>
        <rFont val="맑은 고딕"/>
        <family val="0"/>
        <charset val="1"/>
      </rPr>
      <t xml:space="preserve">. 12</t>
    </r>
    <r>
      <rPr>
        <b val="true"/>
        <sz val="10"/>
        <color rgb="FFFFFFFF"/>
        <rFont val="Noto Sans CJK SC"/>
        <family val="2"/>
      </rPr>
      <t xml:space="preserve">개 기간 전체는 정식판에서 쓸 수 있어요</t>
    </r>
    <r>
      <rPr>
        <b val="true"/>
        <sz val="10"/>
        <color rgb="FFFFFFFF"/>
        <rFont val="맑은 고딕"/>
        <family val="0"/>
        <charset val="1"/>
      </rPr>
      <t xml:space="preserve">.</t>
    </r>
  </si>
  <si>
    <r>
      <rPr>
        <b val="true"/>
        <sz val="12"/>
        <color rgb="FF2F5D62"/>
        <rFont val="맑은 고딕"/>
        <family val="0"/>
        <charset val="1"/>
      </rPr>
      <t xml:space="preserve">1. </t>
    </r>
    <r>
      <rPr>
        <b val="true"/>
        <sz val="12"/>
        <color rgb="FF2F5D62"/>
        <rFont val="Noto Sans CJK SC"/>
        <family val="2"/>
      </rPr>
      <t xml:space="preserve">탭</t>
    </r>
    <r>
      <rPr>
        <b val="true"/>
        <sz val="12"/>
        <color rgb="FF2F5D62"/>
        <rFont val="맑은 고딕"/>
        <family val="0"/>
        <charset val="1"/>
      </rPr>
      <t xml:space="preserve">(</t>
    </r>
    <r>
      <rPr>
        <b val="true"/>
        <sz val="12"/>
        <color rgb="FF2F5D62"/>
        <rFont val="Noto Sans CJK SC"/>
        <family val="2"/>
      </rPr>
      <t xml:space="preserve">시트</t>
    </r>
    <r>
      <rPr>
        <b val="true"/>
        <sz val="12"/>
        <color rgb="FF2F5D62"/>
        <rFont val="맑은 고딕"/>
        <family val="0"/>
        <charset val="1"/>
      </rPr>
      <t xml:space="preserve">) </t>
    </r>
    <r>
      <rPr>
        <b val="true"/>
        <sz val="12"/>
        <color rgb="FF2F5D62"/>
        <rFont val="Noto Sans CJK SC"/>
        <family val="2"/>
      </rPr>
      <t xml:space="preserve">한눈에 보기</t>
    </r>
  </si>
  <si>
    <t xml:space="preserve">•</t>
  </si>
  <si>
    <r>
      <rPr>
        <sz val="10"/>
        <color rgb="FF222222"/>
        <rFont val="Noto Sans CJK SC"/>
        <family val="2"/>
      </rPr>
      <t xml:space="preserve">설정</t>
    </r>
    <r>
      <rPr>
        <sz val="10"/>
        <color rgb="FF222222"/>
        <rFont val="맑은 고딕"/>
        <family val="0"/>
        <charset val="1"/>
      </rPr>
      <t xml:space="preserve">: </t>
    </r>
    <r>
      <rPr>
        <sz val="10"/>
        <color rgb="FF222222"/>
        <rFont val="Noto Sans CJK SC"/>
        <family val="2"/>
      </rPr>
      <t xml:space="preserve">월급날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한 달 예상 수입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통장 나누기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카테고리를 정해요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처음 한 번만 채우면 돼요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</si>
  <si>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거래입력</t>
    </r>
    <r>
      <rPr>
        <sz val="10"/>
        <color rgb="FF222222"/>
        <rFont val="맑은 고딕"/>
        <family val="0"/>
        <charset val="1"/>
      </rPr>
      <t xml:space="preserve">: </t>
    </r>
    <r>
      <rPr>
        <sz val="10"/>
        <color rgb="FF222222"/>
        <rFont val="Noto Sans CJK SC"/>
        <family val="2"/>
      </rPr>
      <t xml:space="preserve">돈을 쓰거나 받을 때마다 한 줄씩 적어요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날짜</t>
    </r>
    <r>
      <rPr>
        <sz val="10"/>
        <color rgb="FF222222"/>
        <rFont val="맑은 고딕"/>
        <family val="0"/>
        <charset val="1"/>
      </rPr>
      <t xml:space="preserve">·</t>
    </r>
    <r>
      <rPr>
        <sz val="10"/>
        <color rgb="FF222222"/>
        <rFont val="Noto Sans CJK SC"/>
        <family val="2"/>
      </rPr>
      <t xml:space="preserve">카테고리</t>
    </r>
    <r>
      <rPr>
        <sz val="10"/>
        <color rgb="FF222222"/>
        <rFont val="맑은 고딕"/>
        <family val="0"/>
        <charset val="1"/>
      </rPr>
      <t xml:space="preserve">·</t>
    </r>
    <r>
      <rPr>
        <sz val="10"/>
        <color rgb="FF222222"/>
        <rFont val="Noto Sans CJK SC"/>
        <family val="2"/>
      </rPr>
      <t xml:space="preserve">금액만 넣으면 돼요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</si>
  <si>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대시보드</t>
    </r>
    <r>
      <rPr>
        <sz val="10"/>
        <color rgb="FF222222"/>
        <rFont val="맑은 고딕"/>
        <family val="0"/>
        <charset val="1"/>
      </rPr>
      <t xml:space="preserve">: </t>
    </r>
    <r>
      <rPr>
        <sz val="10"/>
        <color rgb="FF222222"/>
        <rFont val="Noto Sans CJK SC"/>
        <family val="2"/>
      </rPr>
      <t xml:space="preserve">기간을 고르면 그 기간의 수입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지출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남은 예산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지출 비중 차트를 보여줘요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</si>
  <si>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기간별요약</t>
    </r>
    <r>
      <rPr>
        <sz val="10"/>
        <color rgb="FF222222"/>
        <rFont val="맑은 고딕"/>
        <family val="0"/>
        <charset val="1"/>
      </rPr>
      <t xml:space="preserve">: 1</t>
    </r>
    <r>
      <rPr>
        <sz val="10"/>
        <color rgb="FF222222"/>
        <rFont val="Noto Sans CJK SC"/>
        <family val="2"/>
      </rPr>
      <t xml:space="preserve">개 기간의 수입</t>
    </r>
    <r>
      <rPr>
        <sz val="10"/>
        <color rgb="FF222222"/>
        <rFont val="맑은 고딕"/>
        <family val="0"/>
        <charset val="1"/>
      </rPr>
      <t xml:space="preserve">·</t>
    </r>
    <r>
      <rPr>
        <sz val="10"/>
        <color rgb="FF222222"/>
        <rFont val="Noto Sans CJK SC"/>
        <family val="2"/>
      </rPr>
      <t xml:space="preserve">지출</t>
    </r>
    <r>
      <rPr>
        <sz val="10"/>
        <color rgb="FF222222"/>
        <rFont val="맑은 고딕"/>
        <family val="0"/>
        <charset val="1"/>
      </rPr>
      <t xml:space="preserve">·</t>
    </r>
    <r>
      <rPr>
        <sz val="10"/>
        <color rgb="FF222222"/>
        <rFont val="Noto Sans CJK SC"/>
        <family val="2"/>
      </rPr>
      <t xml:space="preserve">남은 돈과 통장별 남은 예산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막대 차트가 있어요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</si>
  <si>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카테고리요약</t>
    </r>
    <r>
      <rPr>
        <sz val="10"/>
        <color rgb="FF222222"/>
        <rFont val="맑은 고딕"/>
        <family val="0"/>
        <charset val="1"/>
      </rPr>
      <t xml:space="preserve">: </t>
    </r>
    <r>
      <rPr>
        <sz val="10"/>
        <color rgb="FF222222"/>
        <rFont val="Noto Sans CJK SC"/>
        <family val="2"/>
      </rPr>
      <t xml:space="preserve">카테고리마다 기간별 합계와 비중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원형 차트가 있어요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</si>
  <si>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b val="true"/>
        <sz val="12"/>
        <color rgb="FF2F5D62"/>
        <rFont val="맑은 고딕"/>
        <family val="0"/>
        <charset val="1"/>
      </rPr>
      <t xml:space="preserve">2. </t>
    </r>
    <r>
      <rPr>
        <b val="true"/>
        <sz val="12"/>
        <color rgb="FF2F5D62"/>
        <rFont val="Noto Sans CJK SC"/>
        <family val="2"/>
      </rPr>
      <t xml:space="preserve">처음 한 번만 – 설정 탭</t>
    </r>
  </si>
  <si>
    <t xml:space="preserve">①</t>
  </si>
  <si>
    <r>
      <rPr>
        <sz val="10"/>
        <color rgb="FF222222"/>
        <rFont val="Noto Sans CJK SC"/>
        <family val="2"/>
      </rPr>
      <t xml:space="preserve">월급날</t>
    </r>
    <r>
      <rPr>
        <sz val="10"/>
        <color rgb="FF222222"/>
        <rFont val="맑은 고딕"/>
        <family val="0"/>
        <charset val="1"/>
      </rPr>
      <t xml:space="preserve">(</t>
    </r>
    <r>
      <rPr>
        <sz val="10"/>
        <color rgb="FF222222"/>
        <rFont val="Noto Sans CJK SC"/>
        <family val="2"/>
      </rPr>
      <t xml:space="preserve">일</t>
    </r>
    <r>
      <rPr>
        <sz val="10"/>
        <color rgb="FF222222"/>
        <rFont val="맑은 고딕"/>
        <family val="0"/>
        <charset val="1"/>
      </rPr>
      <t xml:space="preserve">)</t>
    </r>
    <r>
      <rPr>
        <sz val="10"/>
        <color rgb="FF222222"/>
        <rFont val="Noto Sans CJK SC"/>
        <family val="2"/>
      </rPr>
      <t xml:space="preserve">에 월급 받는 날짜를 숫자로 넣어요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예</t>
    </r>
    <r>
      <rPr>
        <sz val="10"/>
        <color rgb="FF222222"/>
        <rFont val="맑은 고딕"/>
        <family val="0"/>
        <charset val="1"/>
      </rPr>
      <t xml:space="preserve">) 25</t>
    </r>
  </si>
  <si>
    <t xml:space="preserve">②</t>
  </si>
  <si>
    <r>
      <rPr>
        <sz val="10"/>
        <color rgb="FF222222"/>
        <rFont val="맑은 고딕"/>
        <family val="0"/>
        <charset val="1"/>
      </rPr>
      <t xml:space="preserve">'1</t>
    </r>
    <r>
      <rPr>
        <sz val="10"/>
        <color rgb="FF222222"/>
        <rFont val="Noto Sans CJK SC"/>
        <family val="2"/>
      </rPr>
      <t xml:space="preserve">월분 시작</t>
    </r>
    <r>
      <rPr>
        <sz val="10"/>
        <color rgb="FF222222"/>
        <rFont val="맑은 고딕"/>
        <family val="0"/>
        <charset val="1"/>
      </rPr>
      <t xml:space="preserve">'</t>
    </r>
    <r>
      <rPr>
        <sz val="10"/>
        <color rgb="FF222222"/>
        <rFont val="Noto Sans CJK SC"/>
        <family val="2"/>
      </rPr>
      <t xml:space="preserve">을 골라요</t>
    </r>
    <r>
      <rPr>
        <sz val="10"/>
        <color rgb="FF222222"/>
        <rFont val="맑은 고딕"/>
        <family val="0"/>
        <charset val="1"/>
      </rPr>
      <t xml:space="preserve">. '</t>
    </r>
    <r>
      <rPr>
        <sz val="10"/>
        <color rgb="FF222222"/>
        <rFont val="Noto Sans CJK SC"/>
        <family val="2"/>
      </rPr>
      <t xml:space="preserve">이번달 월급날</t>
    </r>
    <r>
      <rPr>
        <sz val="10"/>
        <color rgb="FF222222"/>
        <rFont val="맑은 고딕"/>
        <family val="0"/>
        <charset val="1"/>
      </rPr>
      <t xml:space="preserve">'</t>
    </r>
    <r>
      <rPr>
        <sz val="10"/>
        <color rgb="FF222222"/>
        <rFont val="Noto Sans CJK SC"/>
        <family val="2"/>
      </rPr>
      <t xml:space="preserve">이면 </t>
    </r>
    <r>
      <rPr>
        <sz val="10"/>
        <color rgb="FF222222"/>
        <rFont val="맑은 고딕"/>
        <family val="0"/>
        <charset val="1"/>
      </rPr>
      <t xml:space="preserve">1</t>
    </r>
    <r>
      <rPr>
        <sz val="10"/>
        <color rgb="FF222222"/>
        <rFont val="Noto Sans CJK SC"/>
        <family val="2"/>
      </rPr>
      <t xml:space="preserve">월분 </t>
    </r>
    <r>
      <rPr>
        <sz val="10"/>
        <color rgb="FF222222"/>
        <rFont val="맑은 고딕"/>
        <family val="0"/>
        <charset val="1"/>
      </rPr>
      <t xml:space="preserve">= 1</t>
    </r>
    <r>
      <rPr>
        <sz val="10"/>
        <color rgb="FF222222"/>
        <rFont val="Noto Sans CJK SC"/>
        <family val="2"/>
      </rPr>
      <t xml:space="preserve">월 </t>
    </r>
    <r>
      <rPr>
        <sz val="10"/>
        <color rgb="FF222222"/>
        <rFont val="맑은 고딕"/>
        <family val="0"/>
        <charset val="1"/>
      </rPr>
      <t xml:space="preserve">25</t>
    </r>
    <r>
      <rPr>
        <sz val="10"/>
        <color rgb="FF222222"/>
        <rFont val="Noto Sans CJK SC"/>
        <family val="2"/>
      </rPr>
      <t xml:space="preserve">일 </t>
    </r>
    <r>
      <rPr>
        <sz val="10"/>
        <color rgb="FF222222"/>
        <rFont val="맑은 고딕"/>
        <family val="0"/>
        <charset val="1"/>
      </rPr>
      <t xml:space="preserve">~ 2</t>
    </r>
    <r>
      <rPr>
        <sz val="10"/>
        <color rgb="FF222222"/>
        <rFont val="Noto Sans CJK SC"/>
        <family val="2"/>
      </rPr>
      <t xml:space="preserve">월 </t>
    </r>
    <r>
      <rPr>
        <sz val="10"/>
        <color rgb="FF222222"/>
        <rFont val="맑은 고딕"/>
        <family val="0"/>
        <charset val="1"/>
      </rPr>
      <t xml:space="preserve">24</t>
    </r>
    <r>
      <rPr>
        <sz val="10"/>
        <color rgb="FF222222"/>
        <rFont val="Noto Sans CJK SC"/>
        <family val="2"/>
      </rPr>
      <t xml:space="preserve">일</t>
    </r>
    <r>
      <rPr>
        <sz val="10"/>
        <color rgb="FF222222"/>
        <rFont val="맑은 고딕"/>
        <family val="0"/>
        <charset val="1"/>
      </rPr>
      <t xml:space="preserve">, '</t>
    </r>
    <r>
      <rPr>
        <sz val="10"/>
        <color rgb="FF222222"/>
        <rFont val="Noto Sans CJK SC"/>
        <family val="2"/>
      </rPr>
      <t xml:space="preserve">지난달 월급날</t>
    </r>
    <r>
      <rPr>
        <sz val="10"/>
        <color rgb="FF222222"/>
        <rFont val="맑은 고딕"/>
        <family val="0"/>
        <charset val="1"/>
      </rPr>
      <t xml:space="preserve">'</t>
    </r>
    <r>
      <rPr>
        <sz val="10"/>
        <color rgb="FF222222"/>
        <rFont val="Noto Sans CJK SC"/>
        <family val="2"/>
      </rPr>
      <t xml:space="preserve">이면 </t>
    </r>
    <r>
      <rPr>
        <sz val="10"/>
        <color rgb="FF222222"/>
        <rFont val="맑은 고딕"/>
        <family val="0"/>
        <charset val="1"/>
      </rPr>
      <t xml:space="preserve">1</t>
    </r>
    <r>
      <rPr>
        <sz val="10"/>
        <color rgb="FF222222"/>
        <rFont val="Noto Sans CJK SC"/>
        <family val="2"/>
      </rPr>
      <t xml:space="preserve">월분 </t>
    </r>
    <r>
      <rPr>
        <sz val="10"/>
        <color rgb="FF222222"/>
        <rFont val="맑은 고딕"/>
        <family val="0"/>
        <charset val="1"/>
      </rPr>
      <t xml:space="preserve">= 12</t>
    </r>
    <r>
      <rPr>
        <sz val="10"/>
        <color rgb="FF222222"/>
        <rFont val="Noto Sans CJK SC"/>
        <family val="2"/>
      </rPr>
      <t xml:space="preserve">월 </t>
    </r>
    <r>
      <rPr>
        <sz val="10"/>
        <color rgb="FF222222"/>
        <rFont val="맑은 고딕"/>
        <family val="0"/>
        <charset val="1"/>
      </rPr>
      <t xml:space="preserve">25</t>
    </r>
    <r>
      <rPr>
        <sz val="10"/>
        <color rgb="FF222222"/>
        <rFont val="Noto Sans CJK SC"/>
        <family val="2"/>
      </rPr>
      <t xml:space="preserve">일 </t>
    </r>
    <r>
      <rPr>
        <sz val="10"/>
        <color rgb="FF222222"/>
        <rFont val="맑은 고딕"/>
        <family val="0"/>
        <charset val="1"/>
      </rPr>
      <t xml:space="preserve">~ 1</t>
    </r>
    <r>
      <rPr>
        <sz val="10"/>
        <color rgb="FF222222"/>
        <rFont val="Noto Sans CJK SC"/>
        <family val="2"/>
      </rPr>
      <t xml:space="preserve">월 </t>
    </r>
    <r>
      <rPr>
        <sz val="10"/>
        <color rgb="FF222222"/>
        <rFont val="맑은 고딕"/>
        <family val="0"/>
        <charset val="1"/>
      </rPr>
      <t xml:space="preserve">24</t>
    </r>
    <r>
      <rPr>
        <sz val="10"/>
        <color rgb="FF222222"/>
        <rFont val="Noto Sans CJK SC"/>
        <family val="2"/>
      </rPr>
      <t xml:space="preserve">일이에요</t>
    </r>
    <r>
      <rPr>
        <sz val="10"/>
        <color rgb="FF222222"/>
        <rFont val="맑은 고딕"/>
        <family val="0"/>
        <charset val="1"/>
      </rPr>
      <t xml:space="preserve">.</t>
    </r>
  </si>
  <si>
    <t xml:space="preserve">③</t>
  </si>
  <si>
    <r>
      <rPr>
        <sz val="10"/>
        <color rgb="FF222222"/>
        <rFont val="Noto Sans CJK SC"/>
        <family val="2"/>
      </rPr>
      <t xml:space="preserve">한 달 예상 수입에 실제로 통장에 들어오는 금액</t>
    </r>
    <r>
      <rPr>
        <sz val="10"/>
        <color rgb="FF222222"/>
        <rFont val="맑은 고딕"/>
        <family val="0"/>
        <charset val="1"/>
      </rPr>
      <t xml:space="preserve">(</t>
    </r>
    <r>
      <rPr>
        <sz val="10"/>
        <color rgb="FF222222"/>
        <rFont val="Noto Sans CJK SC"/>
        <family val="2"/>
      </rPr>
      <t xml:space="preserve">세후</t>
    </r>
    <r>
      <rPr>
        <sz val="10"/>
        <color rgb="FF222222"/>
        <rFont val="맑은 고딕"/>
        <family val="0"/>
        <charset val="1"/>
      </rPr>
      <t xml:space="preserve">)</t>
    </r>
    <r>
      <rPr>
        <sz val="10"/>
        <color rgb="FF222222"/>
        <rFont val="Noto Sans CJK SC"/>
        <family val="2"/>
      </rPr>
      <t xml:space="preserve">을 넣어요</t>
    </r>
    <r>
      <rPr>
        <sz val="10"/>
        <color rgb="FF222222"/>
        <rFont val="맑은 고딕"/>
        <family val="0"/>
        <charset val="1"/>
      </rPr>
      <t xml:space="preserve">.</t>
    </r>
  </si>
  <si>
    <t xml:space="preserve">④</t>
  </si>
  <si>
    <r>
      <rPr>
        <sz val="10"/>
        <color rgb="FF222222"/>
        <rFont val="Noto Sans CJK SC"/>
        <family val="2"/>
      </rPr>
      <t xml:space="preserve">통장 나누기</t>
    </r>
    <r>
      <rPr>
        <sz val="10"/>
        <color rgb="FF222222"/>
        <rFont val="맑은 고딕"/>
        <family val="0"/>
        <charset val="1"/>
      </rPr>
      <t xml:space="preserve">: </t>
    </r>
    <r>
      <rPr>
        <sz val="10"/>
        <color rgb="FF222222"/>
        <rFont val="Noto Sans CJK SC"/>
        <family val="2"/>
      </rPr>
      <t xml:space="preserve">통장마다 방식을 </t>
    </r>
    <r>
      <rPr>
        <sz val="10"/>
        <color rgb="FF222222"/>
        <rFont val="맑은 고딕"/>
        <family val="0"/>
        <charset val="1"/>
      </rPr>
      <t xml:space="preserve">% </t>
    </r>
    <r>
      <rPr>
        <sz val="10"/>
        <color rgb="FF222222"/>
        <rFont val="Noto Sans CJK SC"/>
        <family val="2"/>
      </rPr>
      <t xml:space="preserve">또는 금액으로 고르고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비율이나 금액을 넣어요</t>
    </r>
    <r>
      <rPr>
        <sz val="10"/>
        <color rgb="FF222222"/>
        <rFont val="맑은 고딕"/>
        <family val="0"/>
        <charset val="1"/>
      </rPr>
      <t xml:space="preserve">. '</t>
    </r>
    <r>
      <rPr>
        <sz val="10"/>
        <color rgb="FF222222"/>
        <rFont val="Noto Sans CJK SC"/>
        <family val="2"/>
      </rPr>
      <t xml:space="preserve">아직 안 나눈 돈</t>
    </r>
    <r>
      <rPr>
        <sz val="10"/>
        <color rgb="FF222222"/>
        <rFont val="맑은 고딕"/>
        <family val="0"/>
        <charset val="1"/>
      </rPr>
      <t xml:space="preserve">'</t>
    </r>
    <r>
      <rPr>
        <sz val="10"/>
        <color rgb="FF222222"/>
        <rFont val="Noto Sans CJK SC"/>
        <family val="2"/>
      </rPr>
      <t xml:space="preserve">이 </t>
    </r>
    <r>
      <rPr>
        <sz val="10"/>
        <color rgb="FF222222"/>
        <rFont val="맑은 고딕"/>
        <family val="0"/>
        <charset val="1"/>
      </rPr>
      <t xml:space="preserve">0</t>
    </r>
    <r>
      <rPr>
        <sz val="10"/>
        <color rgb="FF222222"/>
        <rFont val="Noto Sans CJK SC"/>
        <family val="2"/>
      </rPr>
      <t xml:space="preserve">원이 되면 딱 맞아요</t>
    </r>
    <r>
      <rPr>
        <sz val="10"/>
        <color rgb="FF222222"/>
        <rFont val="맑은 고딕"/>
        <family val="0"/>
        <charset val="1"/>
      </rPr>
      <t xml:space="preserve">.</t>
    </r>
  </si>
  <si>
    <t xml:space="preserve">⑤</t>
  </si>
  <si>
    <r>
      <rPr>
        <sz val="10"/>
        <color rgb="FF222222"/>
        <rFont val="Noto Sans CJK SC"/>
        <family val="2"/>
      </rPr>
      <t xml:space="preserve">카테고리</t>
    </r>
    <r>
      <rPr>
        <sz val="10"/>
        <color rgb="FF222222"/>
        <rFont val="맑은 고딕"/>
        <family val="0"/>
        <charset val="1"/>
      </rPr>
      <t xml:space="preserve">: </t>
    </r>
    <r>
      <rPr>
        <sz val="10"/>
        <color rgb="FF222222"/>
        <rFont val="Noto Sans CJK SC"/>
        <family val="2"/>
      </rPr>
      <t xml:space="preserve">필요한 카테고리를 빈 칸에 적고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어느 통장에서 나가는 돈인지 골라요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들어오는 돈이면 </t>
    </r>
    <r>
      <rPr>
        <sz val="10"/>
        <color rgb="FF222222"/>
        <rFont val="맑은 고딕"/>
        <family val="0"/>
        <charset val="1"/>
      </rPr>
      <t xml:space="preserve">'</t>
    </r>
    <r>
      <rPr>
        <sz val="10"/>
        <color rgb="FF222222"/>
        <rFont val="Noto Sans CJK SC"/>
        <family val="2"/>
      </rPr>
      <t xml:space="preserve">수입</t>
    </r>
    <r>
      <rPr>
        <sz val="10"/>
        <color rgb="FF222222"/>
        <rFont val="맑은 고딕"/>
        <family val="0"/>
        <charset val="1"/>
      </rPr>
      <t xml:space="preserve">'</t>
    </r>
    <r>
      <rPr>
        <sz val="10"/>
        <color rgb="FF222222"/>
        <rFont val="Noto Sans CJK SC"/>
        <family val="2"/>
      </rPr>
      <t xml:space="preserve">을 골라요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월 예산은 써도 되고 비워 둬도 돼요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</si>
  <si>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b val="true"/>
        <sz val="12"/>
        <color rgb="FF2F5D62"/>
        <rFont val="맑은 고딕"/>
        <family val="0"/>
        <charset val="1"/>
      </rPr>
      <t xml:space="preserve">3. </t>
    </r>
    <r>
      <rPr>
        <b val="true"/>
        <sz val="12"/>
        <color rgb="FF2F5D62"/>
        <rFont val="Noto Sans CJK SC"/>
        <family val="2"/>
      </rPr>
      <t xml:space="preserve">매일 – 거래입력 탭</t>
    </r>
  </si>
  <si>
    <r>
      <rPr>
        <sz val="10"/>
        <color rgb="FF222222"/>
        <rFont val="Noto Sans CJK SC"/>
        <family val="2"/>
      </rPr>
      <t xml:space="preserve">날짜를 </t>
    </r>
    <r>
      <rPr>
        <sz val="10"/>
        <color rgb="FF222222"/>
        <rFont val="맑은 고딕"/>
        <family val="0"/>
        <charset val="1"/>
      </rPr>
      <t xml:space="preserve">2027-01-25 </t>
    </r>
    <r>
      <rPr>
        <sz val="10"/>
        <color rgb="FF222222"/>
        <rFont val="Noto Sans CJK SC"/>
        <family val="2"/>
      </rPr>
      <t xml:space="preserve">처럼 넣어요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</si>
  <si>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카테고리를 목록</t>
    </r>
    <r>
      <rPr>
        <sz val="10"/>
        <color rgb="FF222222"/>
        <rFont val="맑은 고딕"/>
        <family val="0"/>
        <charset val="1"/>
      </rPr>
      <t xml:space="preserve">(▼)</t>
    </r>
    <r>
      <rPr>
        <sz val="10"/>
        <color rgb="FF222222"/>
        <rFont val="Noto Sans CJK SC"/>
        <family val="2"/>
      </rPr>
      <t xml:space="preserve">에서 골라요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통장</t>
    </r>
    <r>
      <rPr>
        <sz val="10"/>
        <color rgb="FF222222"/>
        <rFont val="맑은 고딕"/>
        <family val="0"/>
        <charset val="1"/>
      </rPr>
      <t xml:space="preserve">·</t>
    </r>
    <r>
      <rPr>
        <sz val="10"/>
        <color rgb="FF222222"/>
        <rFont val="Noto Sans CJK SC"/>
        <family val="2"/>
      </rPr>
      <t xml:space="preserve">기간</t>
    </r>
    <r>
      <rPr>
        <sz val="10"/>
        <color rgb="FF222222"/>
        <rFont val="맑은 고딕"/>
        <family val="0"/>
        <charset val="1"/>
      </rPr>
      <t xml:space="preserve">·</t>
    </r>
    <r>
      <rPr>
        <sz val="10"/>
        <color rgb="FF222222"/>
        <rFont val="Noto Sans CJK SC"/>
        <family val="2"/>
      </rPr>
      <t xml:space="preserve">구분</t>
    </r>
    <r>
      <rPr>
        <sz val="10"/>
        <color rgb="FF222222"/>
        <rFont val="맑은 고딕"/>
        <family val="0"/>
        <charset val="1"/>
      </rPr>
      <t xml:space="preserve">(</t>
    </r>
    <r>
      <rPr>
        <sz val="10"/>
        <color rgb="FF222222"/>
        <rFont val="Noto Sans CJK SC"/>
        <family val="2"/>
      </rPr>
      <t xml:space="preserve">수입</t>
    </r>
    <r>
      <rPr>
        <sz val="10"/>
        <color rgb="FF222222"/>
        <rFont val="맑은 고딕"/>
        <family val="0"/>
        <charset val="1"/>
      </rPr>
      <t xml:space="preserve">/</t>
    </r>
    <r>
      <rPr>
        <sz val="10"/>
        <color rgb="FF222222"/>
        <rFont val="Noto Sans CJK SC"/>
        <family val="2"/>
      </rPr>
      <t xml:space="preserve">지출</t>
    </r>
    <r>
      <rPr>
        <sz val="10"/>
        <color rgb="FF222222"/>
        <rFont val="맑은 고딕"/>
        <family val="0"/>
        <charset val="1"/>
      </rPr>
      <t xml:space="preserve">)</t>
    </r>
    <r>
      <rPr>
        <sz val="10"/>
        <color rgb="FF222222"/>
        <rFont val="Noto Sans CJK SC"/>
        <family val="2"/>
      </rPr>
      <t xml:space="preserve">은 회색 칸에 자동으로 나와요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</si>
  <si>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금액은 숫자만 넣어요</t>
    </r>
    <r>
      <rPr>
        <sz val="10"/>
        <color rgb="FF222222"/>
        <rFont val="맑은 고딕"/>
        <family val="0"/>
        <charset val="1"/>
      </rPr>
      <t xml:space="preserve">(</t>
    </r>
    <r>
      <rPr>
        <sz val="10"/>
        <color rgb="FF222222"/>
        <rFont val="Noto Sans CJK SC"/>
        <family val="2"/>
      </rPr>
      <t xml:space="preserve">쉼표</t>
    </r>
    <r>
      <rPr>
        <sz val="10"/>
        <color rgb="FF222222"/>
        <rFont val="맑은 고딕"/>
        <family val="0"/>
        <charset val="1"/>
      </rPr>
      <t xml:space="preserve">·</t>
    </r>
    <r>
      <rPr>
        <sz val="10"/>
        <color rgb="FF222222"/>
        <rFont val="Noto Sans CJK SC"/>
        <family val="2"/>
      </rPr>
      <t xml:space="preserve">원 없이</t>
    </r>
    <r>
      <rPr>
        <sz val="10"/>
        <color rgb="FF222222"/>
        <rFont val="맑은 고딕"/>
        <family val="0"/>
        <charset val="1"/>
      </rPr>
      <t xml:space="preserve">). </t>
    </r>
    <r>
      <rPr>
        <sz val="10"/>
        <color rgb="FF222222"/>
        <rFont val="Noto Sans CJK SC"/>
        <family val="2"/>
      </rPr>
      <t xml:space="preserve">들어온 돈도 나간 돈도 모두 양수로 적어요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</si>
  <si>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회색 칸에 </t>
    </r>
    <r>
      <rPr>
        <sz val="10"/>
        <color rgb="FF222222"/>
        <rFont val="맑은 고딕"/>
        <family val="0"/>
        <charset val="1"/>
      </rPr>
      <t xml:space="preserve">'</t>
    </r>
    <r>
      <rPr>
        <sz val="10"/>
        <color rgb="FF222222"/>
        <rFont val="Noto Sans CJK SC"/>
        <family val="2"/>
      </rPr>
      <t xml:space="preserve">미분류</t>
    </r>
    <r>
      <rPr>
        <sz val="10"/>
        <color rgb="FF222222"/>
        <rFont val="맑은 고딕"/>
        <family val="0"/>
        <charset val="1"/>
      </rPr>
      <t xml:space="preserve">'</t>
    </r>
    <r>
      <rPr>
        <sz val="10"/>
        <color rgb="FF222222"/>
        <rFont val="Noto Sans CJK SC"/>
        <family val="2"/>
      </rPr>
      <t xml:space="preserve">가 보이면 설정 탭에 없는 카테고리예요</t>
    </r>
    <r>
      <rPr>
        <sz val="10"/>
        <color rgb="FF222222"/>
        <rFont val="맑은 고딕"/>
        <family val="0"/>
        <charset val="1"/>
      </rPr>
      <t xml:space="preserve">. '</t>
    </r>
    <r>
      <rPr>
        <sz val="10"/>
        <color rgb="FF222222"/>
        <rFont val="Noto Sans CJK SC"/>
        <family val="2"/>
      </rPr>
      <t xml:space="preserve">기간외</t>
    </r>
    <r>
      <rPr>
        <sz val="10"/>
        <color rgb="FF222222"/>
        <rFont val="맑은 고딕"/>
        <family val="0"/>
        <charset val="1"/>
      </rPr>
      <t xml:space="preserve">'</t>
    </r>
    <r>
      <rPr>
        <sz val="10"/>
        <color rgb="FF222222"/>
        <rFont val="Noto Sans CJK SC"/>
        <family val="2"/>
      </rPr>
      <t xml:space="preserve">는 이 가계부 기간 밖의 날짜예요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</si>
  <si>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처음 들어 있는 회색 글씨 </t>
    </r>
    <r>
      <rPr>
        <sz val="10"/>
        <color rgb="FF222222"/>
        <rFont val="맑은 고딕"/>
        <family val="0"/>
        <charset val="1"/>
      </rPr>
      <t xml:space="preserve">'(</t>
    </r>
    <r>
      <rPr>
        <sz val="10"/>
        <color rgb="FF222222"/>
        <rFont val="Noto Sans CJK SC"/>
        <family val="2"/>
      </rPr>
      <t xml:space="preserve">예시</t>
    </r>
    <r>
      <rPr>
        <sz val="10"/>
        <color rgb="FF222222"/>
        <rFont val="맑은 고딕"/>
        <family val="0"/>
        <charset val="1"/>
      </rPr>
      <t xml:space="preserve">)' </t>
    </r>
    <r>
      <rPr>
        <sz val="10"/>
        <color rgb="FF222222"/>
        <rFont val="Noto Sans CJK SC"/>
        <family val="2"/>
      </rPr>
      <t xml:space="preserve">줄은 지우고 쓰세요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지울 때는 흰 칸</t>
    </r>
    <r>
      <rPr>
        <sz val="10"/>
        <color rgb="FF222222"/>
        <rFont val="맑은 고딕"/>
        <family val="0"/>
        <charset val="1"/>
      </rPr>
      <t xml:space="preserve">(</t>
    </r>
    <r>
      <rPr>
        <sz val="10"/>
        <color rgb="FF222222"/>
        <rFont val="Noto Sans CJK SC"/>
        <family val="2"/>
      </rPr>
      <t xml:space="preserve">날짜</t>
    </r>
    <r>
      <rPr>
        <sz val="10"/>
        <color rgb="FF222222"/>
        <rFont val="맑은 고딕"/>
        <family val="0"/>
        <charset val="1"/>
      </rPr>
      <t xml:space="preserve">~</t>
    </r>
    <r>
      <rPr>
        <sz val="10"/>
        <color rgb="FF222222"/>
        <rFont val="Noto Sans CJK SC"/>
        <family val="2"/>
      </rPr>
      <t xml:space="preserve">메모</t>
    </r>
    <r>
      <rPr>
        <sz val="10"/>
        <color rgb="FF222222"/>
        <rFont val="맑은 고딕"/>
        <family val="0"/>
        <charset val="1"/>
      </rPr>
      <t xml:space="preserve">)</t>
    </r>
    <r>
      <rPr>
        <sz val="10"/>
        <color rgb="FF222222"/>
        <rFont val="Noto Sans CJK SC"/>
        <family val="2"/>
      </rPr>
      <t xml:space="preserve">만 지우고 회색 칸은 그대로 두세요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</si>
  <si>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b val="true"/>
        <sz val="12"/>
        <color rgb="FF2F5D62"/>
        <rFont val="맑은 고딕"/>
        <family val="0"/>
        <charset val="1"/>
      </rPr>
      <t xml:space="preserve">4. </t>
    </r>
    <r>
      <rPr>
        <b val="true"/>
        <sz val="12"/>
        <color rgb="FF2F5D62"/>
        <rFont val="Noto Sans CJK SC"/>
        <family val="2"/>
      </rPr>
      <t xml:space="preserve">확인하기</t>
    </r>
  </si>
  <si>
    <r>
      <rPr>
        <sz val="10"/>
        <color rgb="FF222222"/>
        <rFont val="Noto Sans CJK SC"/>
        <family val="2"/>
      </rPr>
      <t xml:space="preserve">대시보드 탭의 </t>
    </r>
    <r>
      <rPr>
        <sz val="10"/>
        <color rgb="FF222222"/>
        <rFont val="맑은 고딕"/>
        <family val="0"/>
        <charset val="1"/>
      </rPr>
      <t xml:space="preserve">'</t>
    </r>
    <r>
      <rPr>
        <sz val="10"/>
        <color rgb="FF222222"/>
        <rFont val="Noto Sans CJK SC"/>
        <family val="2"/>
      </rPr>
      <t xml:space="preserve">기간 선택</t>
    </r>
    <r>
      <rPr>
        <sz val="10"/>
        <color rgb="FF222222"/>
        <rFont val="맑은 고딕"/>
        <family val="0"/>
        <charset val="1"/>
      </rPr>
      <t xml:space="preserve">'(</t>
    </r>
    <r>
      <rPr>
        <sz val="10"/>
        <color rgb="FF222222"/>
        <rFont val="Noto Sans CJK SC"/>
        <family val="2"/>
      </rPr>
      <t xml:space="preserve">노란 칸</t>
    </r>
    <r>
      <rPr>
        <sz val="10"/>
        <color rgb="FF222222"/>
        <rFont val="맑은 고딕"/>
        <family val="0"/>
        <charset val="1"/>
      </rPr>
      <t xml:space="preserve">)</t>
    </r>
    <r>
      <rPr>
        <sz val="10"/>
        <color rgb="FF222222"/>
        <rFont val="Noto Sans CJK SC"/>
        <family val="2"/>
      </rPr>
      <t xml:space="preserve">에서 보고 싶은 달을 골라요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</si>
  <si>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남은 예산이 빨간색이면 배정한 돈보다 더 쓴 거예요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사용률이 </t>
    </r>
    <r>
      <rPr>
        <sz val="10"/>
        <color rgb="FF222222"/>
        <rFont val="맑은 고딕"/>
        <family val="0"/>
        <charset val="1"/>
      </rPr>
      <t xml:space="preserve">100%</t>
    </r>
    <r>
      <rPr>
        <sz val="10"/>
        <color rgb="FF222222"/>
        <rFont val="Noto Sans CJK SC"/>
        <family val="2"/>
      </rPr>
      <t xml:space="preserve">를 넘으면 칸이 분홍색이 돼요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</si>
  <si>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b val="true"/>
        <sz val="12"/>
        <color rgb="FF2F5D62"/>
        <rFont val="맑은 고딕"/>
        <family val="0"/>
        <charset val="1"/>
      </rPr>
      <t xml:space="preserve">5. </t>
    </r>
    <r>
      <rPr>
        <b val="true"/>
        <sz val="12"/>
        <color rgb="FF2F5D62"/>
        <rFont val="Noto Sans CJK SC"/>
        <family val="2"/>
      </rPr>
      <t xml:space="preserve">구글 시트에서 쓰기</t>
    </r>
  </si>
  <si>
    <r>
      <rPr>
        <sz val="10"/>
        <color rgb="FF222222"/>
        <rFont val="Noto Sans CJK SC"/>
        <family val="2"/>
      </rPr>
      <t xml:space="preserve">구글 드라이브에 이 파일을 올려요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</si>
  <si>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파일을 열고 위쪽의 </t>
    </r>
    <r>
      <rPr>
        <sz val="10"/>
        <color rgb="FF222222"/>
        <rFont val="맑은 고딕"/>
        <family val="0"/>
        <charset val="1"/>
      </rPr>
      <t xml:space="preserve">[</t>
    </r>
    <r>
      <rPr>
        <sz val="10"/>
        <color rgb="FF222222"/>
        <rFont val="Noto Sans CJK SC"/>
        <family val="2"/>
      </rPr>
      <t xml:space="preserve">파일</t>
    </r>
    <r>
      <rPr>
        <sz val="10"/>
        <color rgb="FF222222"/>
        <rFont val="맑은 고딕"/>
        <family val="0"/>
        <charset val="1"/>
      </rPr>
      <t xml:space="preserve">] → [Google Sheets</t>
    </r>
    <r>
      <rPr>
        <sz val="10"/>
        <color rgb="FF222222"/>
        <rFont val="Noto Sans CJK SC"/>
        <family val="2"/>
      </rPr>
      <t xml:space="preserve">로 저장</t>
    </r>
    <r>
      <rPr>
        <sz val="10"/>
        <color rgb="FF222222"/>
        <rFont val="맑은 고딕"/>
        <family val="0"/>
        <charset val="1"/>
      </rPr>
      <t xml:space="preserve">]</t>
    </r>
    <r>
      <rPr>
        <sz val="10"/>
        <color rgb="FF222222"/>
        <rFont val="Noto Sans CJK SC"/>
        <family val="2"/>
      </rPr>
      <t xml:space="preserve">을 눌러요</t>
    </r>
    <r>
      <rPr>
        <sz val="10"/>
        <color rgb="FF222222"/>
        <rFont val="맑은 고딕"/>
        <family val="0"/>
        <charset val="1"/>
      </rPr>
      <t xml:space="preserve">. (</t>
    </r>
    <r>
      <rPr>
        <sz val="10"/>
        <color rgb="FF222222"/>
        <rFont val="Noto Sans CJK SC"/>
        <family val="2"/>
      </rPr>
      <t xml:space="preserve">또는 새 시트에서 </t>
    </r>
    <r>
      <rPr>
        <sz val="10"/>
        <color rgb="FF222222"/>
        <rFont val="맑은 고딕"/>
        <family val="0"/>
        <charset val="1"/>
      </rPr>
      <t xml:space="preserve">[</t>
    </r>
    <r>
      <rPr>
        <sz val="10"/>
        <color rgb="FF222222"/>
        <rFont val="Noto Sans CJK SC"/>
        <family val="2"/>
      </rPr>
      <t xml:space="preserve">파일</t>
    </r>
    <r>
      <rPr>
        <sz val="10"/>
        <color rgb="FF222222"/>
        <rFont val="맑은 고딕"/>
        <family val="0"/>
        <charset val="1"/>
      </rPr>
      <t xml:space="preserve">] → [</t>
    </r>
    <r>
      <rPr>
        <sz val="10"/>
        <color rgb="FF222222"/>
        <rFont val="Noto Sans CJK SC"/>
        <family val="2"/>
      </rPr>
      <t xml:space="preserve">가져오기</t>
    </r>
    <r>
      <rPr>
        <sz val="10"/>
        <color rgb="FF222222"/>
        <rFont val="맑은 고딕"/>
        <family val="0"/>
        <charset val="1"/>
      </rPr>
      <t xml:space="preserve">])</t>
    </r>
  </si>
  <si>
    <r>
      <rPr>
        <sz val="10"/>
        <color rgb="FF222222"/>
        <rFont val="Noto Sans CJK SC"/>
        <family val="2"/>
      </rPr>
      <t xml:space="preserve">저장된 구글 시트에서 똑같이 쓰면 돼요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휴대폰 구글 시트 앱에서도 입력할 수 있어요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</si>
  <si>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b val="true"/>
        <sz val="12"/>
        <color rgb="FF2F5D62"/>
        <rFont val="맑은 고딕"/>
        <family val="0"/>
        <charset val="1"/>
      </rPr>
      <t xml:space="preserve">6. </t>
    </r>
    <r>
      <rPr>
        <b val="true"/>
        <sz val="12"/>
        <color rgb="FF2F5D62"/>
        <rFont val="Noto Sans CJK SC"/>
        <family val="2"/>
      </rPr>
      <t xml:space="preserve">자주 묻는 질문</t>
    </r>
  </si>
  <si>
    <t xml:space="preserve">Q</t>
  </si>
  <si>
    <r>
      <rPr>
        <sz val="10"/>
        <color rgb="FF222222"/>
        <rFont val="Noto Sans CJK SC"/>
        <family val="2"/>
      </rPr>
      <t xml:space="preserve">월급날이 </t>
    </r>
    <r>
      <rPr>
        <sz val="10"/>
        <color rgb="FF222222"/>
        <rFont val="맑은 고딕"/>
        <family val="0"/>
        <charset val="1"/>
      </rPr>
      <t xml:space="preserve">31</t>
    </r>
    <r>
      <rPr>
        <sz val="10"/>
        <color rgb="FF222222"/>
        <rFont val="Noto Sans CJK SC"/>
        <family val="2"/>
      </rPr>
      <t xml:space="preserve">일이에요</t>
    </r>
    <r>
      <rPr>
        <sz val="10"/>
        <color rgb="FF222222"/>
        <rFont val="맑은 고딕"/>
        <family val="0"/>
        <charset val="1"/>
      </rPr>
      <t xml:space="preserve">. → 31</t>
    </r>
    <r>
      <rPr>
        <sz val="10"/>
        <color rgb="FF222222"/>
        <rFont val="Noto Sans CJK SC"/>
        <family val="2"/>
      </rPr>
      <t xml:space="preserve">을 넣으면 </t>
    </r>
    <r>
      <rPr>
        <sz val="10"/>
        <color rgb="FF222222"/>
        <rFont val="맑은 고딕"/>
        <family val="0"/>
        <charset val="1"/>
      </rPr>
      <t xml:space="preserve">30</t>
    </r>
    <r>
      <rPr>
        <sz val="10"/>
        <color rgb="FF222222"/>
        <rFont val="Noto Sans CJK SC"/>
        <family val="2"/>
      </rPr>
      <t xml:space="preserve">일까지인 달은 </t>
    </r>
    <r>
      <rPr>
        <sz val="10"/>
        <color rgb="FF222222"/>
        <rFont val="맑은 고딕"/>
        <family val="0"/>
        <charset val="1"/>
      </rPr>
      <t xml:space="preserve">30</t>
    </r>
    <r>
      <rPr>
        <sz val="10"/>
        <color rgb="FF222222"/>
        <rFont val="Noto Sans CJK SC"/>
        <family val="2"/>
      </rPr>
      <t xml:space="preserve">일</t>
    </r>
    <r>
      <rPr>
        <sz val="10"/>
        <color rgb="FF222222"/>
        <rFont val="맑은 고딕"/>
        <family val="0"/>
        <charset val="1"/>
      </rPr>
      <t xml:space="preserve">, 2</t>
    </r>
    <r>
      <rPr>
        <sz val="10"/>
        <color rgb="FF222222"/>
        <rFont val="Noto Sans CJK SC"/>
        <family val="2"/>
      </rPr>
      <t xml:space="preserve">월은 </t>
    </r>
    <r>
      <rPr>
        <sz val="10"/>
        <color rgb="FF222222"/>
        <rFont val="맑은 고딕"/>
        <family val="0"/>
        <charset val="1"/>
      </rPr>
      <t xml:space="preserve">28</t>
    </r>
    <r>
      <rPr>
        <sz val="10"/>
        <color rgb="FF222222"/>
        <rFont val="Noto Sans CJK SC"/>
        <family val="2"/>
      </rPr>
      <t xml:space="preserve">일로 자동으로 맞춰요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</si>
  <si>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월급이 주말이라 하루 일찍 들어왔어요</t>
    </r>
    <r>
      <rPr>
        <sz val="10"/>
        <color rgb="FF222222"/>
        <rFont val="맑은 고딕"/>
        <family val="0"/>
        <charset val="1"/>
      </rPr>
      <t xml:space="preserve">. → </t>
    </r>
    <r>
      <rPr>
        <sz val="10"/>
        <color rgb="FF222222"/>
        <rFont val="Noto Sans CJK SC"/>
        <family val="2"/>
      </rPr>
      <t xml:space="preserve">기간은 설정한 날짜로 나뉘어요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그 월급은 날짜를 월급날로 적으면 같은 기간에 들어가요</t>
    </r>
    <r>
      <rPr>
        <sz val="10"/>
        <color rgb="FF222222"/>
        <rFont val="맑은 고딕"/>
        <family val="0"/>
        <charset val="1"/>
      </rPr>
      <t xml:space="preserve">.</t>
    </r>
  </si>
  <si>
    <r>
      <rPr>
        <sz val="10"/>
        <color rgb="FF222222"/>
        <rFont val="Noto Sans CJK SC"/>
        <family val="2"/>
      </rPr>
      <t xml:space="preserve">줄이 모자라요</t>
    </r>
    <r>
      <rPr>
        <sz val="10"/>
        <color rgb="FF222222"/>
        <rFont val="맑은 고딕"/>
        <family val="0"/>
        <charset val="1"/>
      </rPr>
      <t xml:space="preserve">. → 300</t>
    </r>
    <r>
      <rPr>
        <sz val="10"/>
        <color rgb="FF222222"/>
        <rFont val="Noto Sans CJK SC"/>
        <family val="2"/>
      </rPr>
      <t xml:space="preserve">줄까지 준비돼 있어요</t>
    </r>
    <r>
      <rPr>
        <sz val="10"/>
        <color rgb="FF222222"/>
        <rFont val="맑은 고딕"/>
        <family val="0"/>
        <charset val="1"/>
      </rPr>
      <t xml:space="preserve">. </t>
    </r>
    <r>
      <rPr>
        <sz val="10"/>
        <color rgb="FF222222"/>
        <rFont val="Noto Sans CJK SC"/>
        <family val="2"/>
      </rPr>
      <t xml:space="preserve">더 필요하면 마지막 줄을 복사해서 아래에 붙여 넣으세요</t>
    </r>
    <r>
      <rPr>
        <sz val="10"/>
        <color rgb="FF222222"/>
        <rFont val="맑은 고딕"/>
        <family val="0"/>
        <charset val="1"/>
      </rPr>
      <t xml:space="preserve">(</t>
    </r>
    <r>
      <rPr>
        <sz val="10"/>
        <color rgb="FF222222"/>
        <rFont val="Noto Sans CJK SC"/>
        <family val="2"/>
      </rPr>
      <t xml:space="preserve">회색 칸 포함</t>
    </r>
    <r>
      <rPr>
        <sz val="10"/>
        <color rgb="FF222222"/>
        <rFont val="맑은 고딕"/>
        <family val="0"/>
        <charset val="1"/>
      </rPr>
      <t xml:space="preserve">).</t>
    </r>
  </si>
  <si>
    <r>
      <rPr>
        <sz val="10"/>
        <color rgb="FF222222"/>
        <rFont val="Noto Sans CJK SC"/>
        <family val="2"/>
      </rPr>
      <t xml:space="preserve">칸 색깔 뜻이 뭐예요</t>
    </r>
    <r>
      <rPr>
        <sz val="10"/>
        <color rgb="FF222222"/>
        <rFont val="맑은 고딕"/>
        <family val="0"/>
        <charset val="1"/>
      </rPr>
      <t xml:space="preserve">? → </t>
    </r>
    <r>
      <rPr>
        <sz val="10"/>
        <color rgb="FF222222"/>
        <rFont val="Noto Sans CJK SC"/>
        <family val="2"/>
      </rPr>
      <t xml:space="preserve">노란 칸 </t>
    </r>
    <r>
      <rPr>
        <sz val="10"/>
        <color rgb="FF222222"/>
        <rFont val="맑은 고딕"/>
        <family val="0"/>
        <charset val="1"/>
      </rPr>
      <t xml:space="preserve">= </t>
    </r>
    <r>
      <rPr>
        <sz val="10"/>
        <color rgb="FF222222"/>
        <rFont val="Noto Sans CJK SC"/>
        <family val="2"/>
      </rPr>
      <t xml:space="preserve">내가 바꾸는 칸</t>
    </r>
    <r>
      <rPr>
        <sz val="10"/>
        <color rgb="FF222222"/>
        <rFont val="맑은 고딕"/>
        <family val="0"/>
        <charset val="1"/>
      </rPr>
      <t xml:space="preserve">, </t>
    </r>
    <r>
      <rPr>
        <sz val="10"/>
        <color rgb="FF222222"/>
        <rFont val="Noto Sans CJK SC"/>
        <family val="2"/>
      </rPr>
      <t xml:space="preserve">회색 칸 </t>
    </r>
    <r>
      <rPr>
        <sz val="10"/>
        <color rgb="FF222222"/>
        <rFont val="맑은 고딕"/>
        <family val="0"/>
        <charset val="1"/>
      </rPr>
      <t xml:space="preserve">= </t>
    </r>
    <r>
      <rPr>
        <sz val="10"/>
        <color rgb="FF222222"/>
        <rFont val="Noto Sans CJK SC"/>
        <family val="2"/>
      </rPr>
      <t xml:space="preserve">자동 계산 칸</t>
    </r>
    <r>
      <rPr>
        <sz val="10"/>
        <color rgb="FF222222"/>
        <rFont val="맑은 고딕"/>
        <family val="0"/>
        <charset val="1"/>
      </rPr>
      <t xml:space="preserve">(</t>
    </r>
    <r>
      <rPr>
        <sz val="10"/>
        <color rgb="FF222222"/>
        <rFont val="Noto Sans CJK SC"/>
        <family val="2"/>
      </rPr>
      <t xml:space="preserve">지우지 마세요</t>
    </r>
    <r>
      <rPr>
        <sz val="10"/>
        <color rgb="FF222222"/>
        <rFont val="맑은 고딕"/>
        <family val="0"/>
        <charset val="1"/>
      </rPr>
      <t xml:space="preserve">).</t>
    </r>
  </si>
  <si>
    <t xml:space="preserve">지금 설정으로 본 첫 기간</t>
  </si>
  <si>
    <r>
      <rPr>
        <sz val="9"/>
        <color rgb="FF666666"/>
        <rFont val="맑은 고딕"/>
        <family val="0"/>
        <charset val="1"/>
      </rPr>
      <t xml:space="preserve">1</t>
    </r>
    <r>
      <rPr>
        <sz val="9"/>
        <color rgb="FF666666"/>
        <rFont val="Noto Sans CJK SC"/>
        <family val="2"/>
      </rPr>
      <t xml:space="preserve">월분 시작일 </t>
    </r>
    <r>
      <rPr>
        <sz val="9"/>
        <color rgb="FF666666"/>
        <rFont val="맑은 고딕"/>
        <family val="0"/>
        <charset val="1"/>
      </rPr>
      <t xml:space="preserve">/ </t>
    </r>
    <r>
      <rPr>
        <sz val="9"/>
        <color rgb="FF666666"/>
        <rFont val="Noto Sans CJK SC"/>
        <family val="2"/>
      </rPr>
      <t xml:space="preserve">종료일 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설정을 바꾸면 자동으로 바뀌어요</t>
    </r>
    <r>
      <rPr>
        <sz val="9"/>
        <color rgb="FF666666"/>
        <rFont val="맑은 고딕"/>
        <family val="0"/>
        <charset val="1"/>
      </rPr>
      <t xml:space="preserve">)</t>
    </r>
  </si>
  <si>
    <t xml:space="preserve">시작</t>
  </si>
  <si>
    <t xml:space="preserve">종료</t>
  </si>
  <si>
    <r>
      <rPr>
        <b val="true"/>
        <sz val="16"/>
        <color rgb="FF2F5D62"/>
        <rFont val="Noto Sans CJK SC"/>
        <family val="2"/>
      </rPr>
      <t xml:space="preserve">설정 </t>
    </r>
    <r>
      <rPr>
        <b val="true"/>
        <sz val="16"/>
        <color rgb="FF2F5D62"/>
        <rFont val="맑은 고딕"/>
        <family val="0"/>
        <charset val="1"/>
      </rPr>
      <t xml:space="preserve">(</t>
    </r>
    <r>
      <rPr>
        <b val="true"/>
        <sz val="16"/>
        <color rgb="FF2F5D62"/>
        <rFont val="Noto Sans CJK SC"/>
        <family val="2"/>
      </rPr>
      <t xml:space="preserve">처음 한 번만 채우세요</t>
    </r>
    <r>
      <rPr>
        <b val="true"/>
        <sz val="16"/>
        <color rgb="FF2F5D62"/>
        <rFont val="맑은 고딕"/>
        <family val="0"/>
        <charset val="1"/>
      </rPr>
      <t xml:space="preserve">)  [</t>
    </r>
    <r>
      <rPr>
        <b val="true"/>
        <sz val="16"/>
        <color rgb="FF2F5D62"/>
        <rFont val="Noto Sans CJK SC"/>
        <family val="2"/>
      </rPr>
      <t xml:space="preserve">맛보기</t>
    </r>
    <r>
      <rPr>
        <b val="true"/>
        <sz val="16"/>
        <color rgb="FF2F5D62"/>
        <rFont val="맑은 고딕"/>
        <family val="0"/>
        <charset val="1"/>
      </rPr>
      <t xml:space="preserve">]</t>
    </r>
  </si>
  <si>
    <r>
      <rPr>
        <sz val="9"/>
        <color rgb="FF666666"/>
        <rFont val="Noto Sans CJK SC"/>
        <family val="2"/>
      </rPr>
      <t xml:space="preserve">노란 칸만 바꾸면 돼요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회색 칸은 자동으로 계산돼요</t>
    </r>
    <r>
      <rPr>
        <sz val="9"/>
        <color rgb="FF666666"/>
        <rFont val="맑은 고딕"/>
        <family val="0"/>
        <charset val="1"/>
      </rPr>
      <t xml:space="preserve">.</t>
    </r>
  </si>
  <si>
    <r>
      <rPr>
        <b val="true"/>
        <sz val="9"/>
        <color rgb="FFFFFFFF"/>
        <rFont val="Noto Sans CJK SC"/>
        <family val="2"/>
      </rPr>
      <t xml:space="preserve">맛보기 버전</t>
    </r>
    <r>
      <rPr>
        <b val="true"/>
        <sz val="9"/>
        <color rgb="FFFFFFFF"/>
        <rFont val="맑은 고딕"/>
        <family val="0"/>
        <charset val="1"/>
      </rPr>
      <t xml:space="preserve">: 1</t>
    </r>
    <r>
      <rPr>
        <b val="true"/>
        <sz val="9"/>
        <color rgb="FFFFFFFF"/>
        <rFont val="Noto Sans CJK SC"/>
        <family val="2"/>
      </rPr>
      <t xml:space="preserve">월분</t>
    </r>
    <r>
      <rPr>
        <b val="true"/>
        <sz val="9"/>
        <color rgb="FFFFFFFF"/>
        <rFont val="맑은 고딕"/>
        <family val="0"/>
        <charset val="1"/>
      </rPr>
      <t xml:space="preserve">(1</t>
    </r>
    <r>
      <rPr>
        <b val="true"/>
        <sz val="9"/>
        <color rgb="FFFFFFFF"/>
        <rFont val="Noto Sans CJK SC"/>
        <family val="2"/>
      </rPr>
      <t xml:space="preserve">개 기간</t>
    </r>
    <r>
      <rPr>
        <b val="true"/>
        <sz val="9"/>
        <color rgb="FFFFFFFF"/>
        <rFont val="맑은 고딕"/>
        <family val="0"/>
        <charset val="1"/>
      </rPr>
      <t xml:space="preserve">)</t>
    </r>
    <r>
      <rPr>
        <b val="true"/>
        <sz val="9"/>
        <color rgb="FFFFFFFF"/>
        <rFont val="Noto Sans CJK SC"/>
        <family val="2"/>
      </rPr>
      <t xml:space="preserve">만 들어 있어요</t>
    </r>
    <r>
      <rPr>
        <b val="true"/>
        <sz val="9"/>
        <color rgb="FFFFFFFF"/>
        <rFont val="맑은 고딕"/>
        <family val="0"/>
        <charset val="1"/>
      </rPr>
      <t xml:space="preserve">. 12</t>
    </r>
    <r>
      <rPr>
        <b val="true"/>
        <sz val="9"/>
        <color rgb="FFFFFFFF"/>
        <rFont val="Noto Sans CJK SC"/>
        <family val="2"/>
      </rPr>
      <t xml:space="preserve">개 기간 전체는 정식판에서 쓸 수 있어요</t>
    </r>
    <r>
      <rPr>
        <b val="true"/>
        <sz val="9"/>
        <color rgb="FFFFFFFF"/>
        <rFont val="맑은 고딕"/>
        <family val="0"/>
        <charset val="1"/>
      </rPr>
      <t xml:space="preserve">.</t>
    </r>
  </si>
  <si>
    <t xml:space="preserve">연도</t>
  </si>
  <si>
    <r>
      <rPr>
        <b val="true"/>
        <sz val="10"/>
        <color rgb="FF222222"/>
        <rFont val="Noto Sans CJK SC"/>
        <family val="2"/>
      </rPr>
      <t xml:space="preserve">월급날 </t>
    </r>
    <r>
      <rPr>
        <b val="true"/>
        <sz val="10"/>
        <color rgb="FF222222"/>
        <rFont val="맑은 고딕"/>
        <family val="0"/>
        <charset val="1"/>
      </rPr>
      <t xml:space="preserve">(</t>
    </r>
    <r>
      <rPr>
        <b val="true"/>
        <sz val="10"/>
        <color rgb="FF222222"/>
        <rFont val="Noto Sans CJK SC"/>
        <family val="2"/>
      </rPr>
      <t xml:space="preserve">일</t>
    </r>
    <r>
      <rPr>
        <b val="true"/>
        <sz val="10"/>
        <color rgb="FF222222"/>
        <rFont val="맑은 고딕"/>
        <family val="0"/>
        <charset val="1"/>
      </rPr>
      <t xml:space="preserve">)</t>
    </r>
  </si>
  <si>
    <r>
      <rPr>
        <sz val="9"/>
        <color rgb="FF666666"/>
        <rFont val="맑은 고딕"/>
        <family val="0"/>
        <charset val="1"/>
      </rPr>
      <t xml:space="preserve">1~31 </t>
    </r>
    <r>
      <rPr>
        <sz val="9"/>
        <color rgb="FF666666"/>
        <rFont val="Noto Sans CJK SC"/>
        <family val="2"/>
      </rPr>
      <t xml:space="preserve">사이 숫자</t>
    </r>
    <r>
      <rPr>
        <sz val="9"/>
        <color rgb="FF666666"/>
        <rFont val="맑은 고딕"/>
        <family val="0"/>
        <charset val="1"/>
      </rPr>
      <t xml:space="preserve">. </t>
    </r>
    <r>
      <rPr>
        <sz val="9"/>
        <color rgb="FF666666"/>
        <rFont val="Noto Sans CJK SC"/>
        <family val="2"/>
      </rPr>
      <t xml:space="preserve">짧은 달은 그 달 마지막 날로 자동 맞춤</t>
    </r>
  </si>
  <si>
    <r>
      <rPr>
        <b val="true"/>
        <sz val="10"/>
        <color rgb="FF222222"/>
        <rFont val="맑은 고딕"/>
        <family val="0"/>
        <charset val="1"/>
      </rPr>
      <t xml:space="preserve">1</t>
    </r>
    <r>
      <rPr>
        <b val="true"/>
        <sz val="10"/>
        <color rgb="FF222222"/>
        <rFont val="Noto Sans CJK SC"/>
        <family val="2"/>
      </rPr>
      <t xml:space="preserve">월분 시작</t>
    </r>
  </si>
  <si>
    <t xml:space="preserve">이번달 월급날</t>
  </si>
  <si>
    <r>
      <rPr>
        <sz val="9"/>
        <color rgb="FF666666"/>
        <rFont val="맑은 고딕"/>
        <family val="0"/>
        <charset val="1"/>
      </rPr>
      <t xml:space="preserve">"</t>
    </r>
    <r>
      <rPr>
        <sz val="9"/>
        <color rgb="FF666666"/>
        <rFont val="Noto Sans CJK SC"/>
        <family val="2"/>
      </rPr>
      <t xml:space="preserve">이번달</t>
    </r>
    <r>
      <rPr>
        <sz val="9"/>
        <color rgb="FF666666"/>
        <rFont val="맑은 고딕"/>
        <family val="0"/>
        <charset val="1"/>
      </rPr>
      <t xml:space="preserve">": 1</t>
    </r>
    <r>
      <rPr>
        <sz val="9"/>
        <color rgb="FF666666"/>
        <rFont val="Noto Sans CJK SC"/>
        <family val="2"/>
      </rPr>
      <t xml:space="preserve">월분 </t>
    </r>
    <r>
      <rPr>
        <sz val="9"/>
        <color rgb="FF666666"/>
        <rFont val="맑은 고딕"/>
        <family val="0"/>
        <charset val="1"/>
      </rPr>
      <t xml:space="preserve">= 1</t>
    </r>
    <r>
      <rPr>
        <sz val="9"/>
        <color rgb="FF666666"/>
        <rFont val="Noto Sans CJK SC"/>
        <family val="2"/>
      </rPr>
      <t xml:space="preserve">월 월급날</t>
    </r>
    <r>
      <rPr>
        <sz val="9"/>
        <color rgb="FF666666"/>
        <rFont val="맑은 고딕"/>
        <family val="0"/>
        <charset val="1"/>
      </rPr>
      <t xml:space="preserve">~2</t>
    </r>
    <r>
      <rPr>
        <sz val="9"/>
        <color rgb="FF666666"/>
        <rFont val="Noto Sans CJK SC"/>
        <family val="2"/>
      </rPr>
      <t xml:space="preserve">월 월급 전날  </t>
    </r>
    <r>
      <rPr>
        <sz val="9"/>
        <color rgb="FF666666"/>
        <rFont val="맑은 고딕"/>
        <family val="0"/>
        <charset val="1"/>
      </rPr>
      <t xml:space="preserve">/  "</t>
    </r>
    <r>
      <rPr>
        <sz val="9"/>
        <color rgb="FF666666"/>
        <rFont val="Noto Sans CJK SC"/>
        <family val="2"/>
      </rPr>
      <t xml:space="preserve">지난달</t>
    </r>
    <r>
      <rPr>
        <sz val="9"/>
        <color rgb="FF666666"/>
        <rFont val="맑은 고딕"/>
        <family val="0"/>
        <charset val="1"/>
      </rPr>
      <t xml:space="preserve">": 1</t>
    </r>
    <r>
      <rPr>
        <sz val="9"/>
        <color rgb="FF666666"/>
        <rFont val="Noto Sans CJK SC"/>
        <family val="2"/>
      </rPr>
      <t xml:space="preserve">월분 </t>
    </r>
    <r>
      <rPr>
        <sz val="9"/>
        <color rgb="FF666666"/>
        <rFont val="맑은 고딕"/>
        <family val="0"/>
        <charset val="1"/>
      </rPr>
      <t xml:space="preserve">= 12</t>
    </r>
    <r>
      <rPr>
        <sz val="9"/>
        <color rgb="FF666666"/>
        <rFont val="Noto Sans CJK SC"/>
        <family val="2"/>
      </rPr>
      <t xml:space="preserve">월 월급날</t>
    </r>
    <r>
      <rPr>
        <sz val="9"/>
        <color rgb="FF666666"/>
        <rFont val="맑은 고딕"/>
        <family val="0"/>
        <charset val="1"/>
      </rPr>
      <t xml:space="preserve">~1</t>
    </r>
    <r>
      <rPr>
        <sz val="9"/>
        <color rgb="FF666666"/>
        <rFont val="Noto Sans CJK SC"/>
        <family val="2"/>
      </rPr>
      <t xml:space="preserve">월 월급 전날</t>
    </r>
  </si>
  <si>
    <r>
      <rPr>
        <b val="true"/>
        <sz val="10"/>
        <color rgb="FF222222"/>
        <rFont val="Noto Sans CJK SC"/>
        <family val="2"/>
      </rPr>
      <t xml:space="preserve">한 달 예상 수입 </t>
    </r>
    <r>
      <rPr>
        <b val="true"/>
        <sz val="10"/>
        <color rgb="FF222222"/>
        <rFont val="맑은 고딕"/>
        <family val="0"/>
        <charset val="1"/>
      </rPr>
      <t xml:space="preserve">(</t>
    </r>
    <r>
      <rPr>
        <b val="true"/>
        <sz val="10"/>
        <color rgb="FF222222"/>
        <rFont val="Noto Sans CJK SC"/>
        <family val="2"/>
      </rPr>
      <t xml:space="preserve">원</t>
    </r>
    <r>
      <rPr>
        <b val="true"/>
        <sz val="10"/>
        <color rgb="FF222222"/>
        <rFont val="맑은 고딕"/>
        <family val="0"/>
        <charset val="1"/>
      </rPr>
      <t xml:space="preserve">)</t>
    </r>
  </si>
  <si>
    <r>
      <rPr>
        <sz val="9"/>
        <color rgb="FF666666"/>
        <rFont val="Noto Sans CJK SC"/>
        <family val="2"/>
      </rPr>
      <t xml:space="preserve">통장 나누기 </t>
    </r>
    <r>
      <rPr>
        <sz val="9"/>
        <color rgb="FF666666"/>
        <rFont val="맑은 고딕"/>
        <family val="0"/>
        <charset val="1"/>
      </rPr>
      <t xml:space="preserve">%</t>
    </r>
    <r>
      <rPr>
        <sz val="9"/>
        <color rgb="FF666666"/>
        <rFont val="Noto Sans CJK SC"/>
        <family val="2"/>
      </rPr>
      <t xml:space="preserve">의 기준이 되는 금액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세후 실수령액 추천</t>
    </r>
    <r>
      <rPr>
        <sz val="9"/>
        <color rgb="FF666666"/>
        <rFont val="맑은 고딕"/>
        <family val="0"/>
        <charset val="1"/>
      </rPr>
      <t xml:space="preserve">)</t>
    </r>
  </si>
  <si>
    <t xml:space="preserve">통장 나누기</t>
  </si>
  <si>
    <t xml:space="preserve">통장</t>
  </si>
  <si>
    <r>
      <rPr>
        <b val="true"/>
        <sz val="10"/>
        <color rgb="FFFFFFFF"/>
        <rFont val="Noto Sans CJK SC"/>
        <family val="2"/>
      </rPr>
      <t xml:space="preserve">방식 </t>
    </r>
    <r>
      <rPr>
        <b val="true"/>
        <sz val="10"/>
        <color rgb="FFFFFFFF"/>
        <rFont val="맑은 고딕"/>
        <family val="0"/>
        <charset val="1"/>
      </rPr>
      <t xml:space="preserve">(%/</t>
    </r>
    <r>
      <rPr>
        <b val="true"/>
        <sz val="10"/>
        <color rgb="FFFFFFFF"/>
        <rFont val="Noto Sans CJK SC"/>
        <family val="2"/>
      </rPr>
      <t xml:space="preserve">금액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</si>
  <si>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비율 </t>
    </r>
    <r>
      <rPr>
        <b val="true"/>
        <sz val="10"/>
        <color rgb="FFFFFFFF"/>
        <rFont val="맑은 고딕"/>
        <family val="0"/>
        <charset val="1"/>
      </rPr>
      <t xml:space="preserve">(%)</t>
    </r>
  </si>
  <si>
    <r>
      <rPr>
        <b val="true"/>
        <sz val="10"/>
        <color rgb="FFFFFFFF"/>
        <rFont val="Noto Sans CJK SC"/>
        <family val="2"/>
      </rPr>
      <t xml:space="preserve">금액 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</si>
  <si>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한 달 배정액</t>
  </si>
  <si>
    <t xml:space="preserve">수입 대비</t>
  </si>
  <si>
    <r>
      <rPr>
        <b val="true"/>
        <sz val="9"/>
        <color rgb="FF888888"/>
        <rFont val="Noto Sans CJK SC"/>
        <family val="2"/>
      </rPr>
      <t xml:space="preserve">통장 목록</t>
    </r>
    <r>
      <rPr>
        <b val="true"/>
        <sz val="9"/>
        <color rgb="FF888888"/>
        <rFont val="맑은 고딕"/>
        <family val="0"/>
        <charset val="1"/>
      </rPr>
      <t xml:space="preserve">(</t>
    </r>
    <r>
      <rPr>
        <b val="true"/>
        <sz val="9"/>
        <color rgb="FF888888"/>
        <rFont val="Noto Sans CJK SC"/>
        <family val="2"/>
      </rPr>
      <t xml:space="preserve">자동</t>
    </r>
    <r>
      <rPr>
        <b val="true"/>
        <sz val="9"/>
        <color rgb="FF888888"/>
        <rFont val="맑은 고딕"/>
        <family val="0"/>
        <charset val="1"/>
      </rPr>
      <t xml:space="preserve">)</t>
    </r>
  </si>
  <si>
    <t xml:space="preserve">생활비</t>
  </si>
  <si>
    <t xml:space="preserve">%</t>
  </si>
  <si>
    <t xml:space="preserve">고정비</t>
  </si>
  <si>
    <t xml:space="preserve">저축</t>
  </si>
  <si>
    <t xml:space="preserve">비상금</t>
  </si>
  <si>
    <t xml:space="preserve">기타</t>
  </si>
  <si>
    <t xml:space="preserve">금액</t>
  </si>
  <si>
    <t xml:space="preserve">합계</t>
  </si>
  <si>
    <t xml:space="preserve">수입</t>
  </si>
  <si>
    <t xml:space="preserve">아직 안 나눈 돈</t>
  </si>
  <si>
    <r>
      <rPr>
        <sz val="9"/>
        <color rgb="FF666666"/>
        <rFont val="Noto Sans CJK SC"/>
        <family val="2"/>
      </rPr>
      <t xml:space="preserve">방식이 </t>
    </r>
    <r>
      <rPr>
        <sz val="9"/>
        <color rgb="FF666666"/>
        <rFont val="맑은 고딕"/>
        <family val="0"/>
        <charset val="1"/>
      </rPr>
      <t xml:space="preserve">%</t>
    </r>
    <r>
      <rPr>
        <sz val="9"/>
        <color rgb="FF666666"/>
        <rFont val="Noto Sans CJK SC"/>
        <family val="2"/>
      </rPr>
      <t xml:space="preserve">면 </t>
    </r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비율</t>
    </r>
    <r>
      <rPr>
        <sz val="9"/>
        <color rgb="FF666666"/>
        <rFont val="맑은 고딕"/>
        <family val="0"/>
        <charset val="1"/>
      </rPr>
      <t xml:space="preserve">' </t>
    </r>
    <r>
      <rPr>
        <sz val="9"/>
        <color rgb="FF666666"/>
        <rFont val="Noto Sans CJK SC"/>
        <family val="2"/>
      </rPr>
      <t xml:space="preserve">칸을</t>
    </r>
    <r>
      <rPr>
        <sz val="9"/>
        <color rgb="FF666666"/>
        <rFont val="맑은 고딕"/>
        <family val="0"/>
        <charset val="1"/>
      </rPr>
      <t xml:space="preserve">, </t>
    </r>
    <r>
      <rPr>
        <sz val="9"/>
        <color rgb="FF666666"/>
        <rFont val="Noto Sans CJK SC"/>
        <family val="2"/>
      </rPr>
      <t xml:space="preserve">금액이면 </t>
    </r>
    <r>
      <rPr>
        <sz val="9"/>
        <color rgb="FF666666"/>
        <rFont val="맑은 고딕"/>
        <family val="0"/>
        <charset val="1"/>
      </rPr>
      <t xml:space="preserve">'</t>
    </r>
    <r>
      <rPr>
        <sz val="9"/>
        <color rgb="FF666666"/>
        <rFont val="Noto Sans CJK SC"/>
        <family val="2"/>
      </rPr>
      <t xml:space="preserve">금액</t>
    </r>
    <r>
      <rPr>
        <sz val="9"/>
        <color rgb="FF666666"/>
        <rFont val="맑은 고딕"/>
        <family val="0"/>
        <charset val="1"/>
      </rPr>
      <t xml:space="preserve">' </t>
    </r>
    <r>
      <rPr>
        <sz val="9"/>
        <color rgb="FF666666"/>
        <rFont val="Noto Sans CJK SC"/>
        <family val="2"/>
      </rPr>
      <t xml:space="preserve">칸을 써요</t>
    </r>
    <r>
      <rPr>
        <sz val="9"/>
        <color rgb="FF666666"/>
        <rFont val="맑은 고딕"/>
        <family val="0"/>
        <charset val="1"/>
      </rPr>
      <t xml:space="preserve">. '</t>
    </r>
    <r>
      <rPr>
        <sz val="9"/>
        <color rgb="FF666666"/>
        <rFont val="Noto Sans CJK SC"/>
        <family val="2"/>
      </rPr>
      <t xml:space="preserve">기타</t>
    </r>
    <r>
      <rPr>
        <sz val="9"/>
        <color rgb="FF666666"/>
        <rFont val="맑은 고딕"/>
        <family val="0"/>
        <charset val="1"/>
      </rPr>
      <t xml:space="preserve">' </t>
    </r>
    <r>
      <rPr>
        <sz val="9"/>
        <color rgb="FF666666"/>
        <rFont val="Noto Sans CJK SC"/>
        <family val="2"/>
      </rPr>
      <t xml:space="preserve">통장 이름은 바꿔도 돼요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바꾸면 아래 카테고리의 통장도 다시 골라 주세요</t>
    </r>
    <r>
      <rPr>
        <sz val="9"/>
        <color rgb="FF666666"/>
        <rFont val="맑은 고딕"/>
        <family val="0"/>
        <charset val="1"/>
      </rPr>
      <t xml:space="preserve">).</t>
    </r>
  </si>
  <si>
    <r>
      <rPr>
        <b val="true"/>
        <sz val="12"/>
        <color rgb="FF2F5D62"/>
        <rFont val="Noto Sans CJK SC"/>
        <family val="2"/>
      </rPr>
      <t xml:space="preserve">카테고리 </t>
    </r>
    <r>
      <rPr>
        <b val="true"/>
        <sz val="12"/>
        <color rgb="FF2F5D62"/>
        <rFont val="맑은 고딕"/>
        <family val="0"/>
        <charset val="1"/>
      </rPr>
      <t xml:space="preserve">(</t>
    </r>
    <r>
      <rPr>
        <b val="true"/>
        <sz val="12"/>
        <color rgb="FF2F5D62"/>
        <rFont val="Noto Sans CJK SC"/>
        <family val="2"/>
      </rPr>
      <t xml:space="preserve">빈 칸에 새로 추가할 수 있어요</t>
    </r>
    <r>
      <rPr>
        <b val="true"/>
        <sz val="12"/>
        <color rgb="FF2F5D62"/>
        <rFont val="맑은 고딕"/>
        <family val="0"/>
        <charset val="1"/>
      </rPr>
      <t xml:space="preserve">)</t>
    </r>
  </si>
  <si>
    <t xml:space="preserve">카테고리</t>
  </si>
  <si>
    <r>
      <rPr>
        <b val="true"/>
        <sz val="10"/>
        <color rgb="FFFFFFFF"/>
        <rFont val="Noto Sans CJK SC"/>
        <family val="2"/>
      </rPr>
      <t xml:space="preserve">월 예산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선택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</si>
  <si>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t xml:space="preserve">결제수단</t>
  </si>
  <si>
    <t xml:space="preserve">식비</t>
  </si>
  <si>
    <t xml:space="preserve">체크카드</t>
  </si>
  <si>
    <r>
      <rPr>
        <sz val="10"/>
        <color rgb="FF1F4FB0"/>
        <rFont val="Noto Sans CJK SC"/>
        <family val="2"/>
      </rPr>
      <t xml:space="preserve">카페</t>
    </r>
    <r>
      <rPr>
        <sz val="10"/>
        <color rgb="FF1F4FB0"/>
        <rFont val="맑은 고딕"/>
        <family val="0"/>
        <charset val="1"/>
      </rPr>
      <t xml:space="preserve">·</t>
    </r>
    <r>
      <rPr>
        <sz val="10"/>
        <color rgb="FF1F4FB0"/>
        <rFont val="Noto Sans CJK SC"/>
        <family val="2"/>
      </rPr>
      <t xml:space="preserve">간식</t>
    </r>
  </si>
  <si>
    <t xml:space="preserve">신용카드</t>
  </si>
  <si>
    <t xml:space="preserve">생활용품</t>
  </si>
  <si>
    <t xml:space="preserve">현금</t>
  </si>
  <si>
    <t xml:space="preserve">교통</t>
  </si>
  <si>
    <t xml:space="preserve">계좌이체</t>
  </si>
  <si>
    <r>
      <rPr>
        <sz val="10"/>
        <color rgb="FF1F4FB0"/>
        <rFont val="Noto Sans CJK SC"/>
        <family val="2"/>
      </rPr>
      <t xml:space="preserve">쇼핑</t>
    </r>
    <r>
      <rPr>
        <sz val="10"/>
        <color rgb="FF1F4FB0"/>
        <rFont val="맑은 고딕"/>
        <family val="0"/>
        <charset val="1"/>
      </rPr>
      <t xml:space="preserve">·</t>
    </r>
    <r>
      <rPr>
        <sz val="10"/>
        <color rgb="FF1F4FB0"/>
        <rFont val="Noto Sans CJK SC"/>
        <family val="2"/>
      </rPr>
      <t xml:space="preserve">의류</t>
    </r>
  </si>
  <si>
    <t xml:space="preserve">간편결제</t>
  </si>
  <si>
    <r>
      <rPr>
        <sz val="10"/>
        <color rgb="FF1F4FB0"/>
        <rFont val="Noto Sans CJK SC"/>
        <family val="2"/>
      </rPr>
      <t xml:space="preserve">문화</t>
    </r>
    <r>
      <rPr>
        <sz val="10"/>
        <color rgb="FF1F4FB0"/>
        <rFont val="맑은 고딕"/>
        <family val="0"/>
        <charset val="1"/>
      </rPr>
      <t xml:space="preserve">·</t>
    </r>
    <r>
      <rPr>
        <sz val="10"/>
        <color rgb="FF1F4FB0"/>
        <rFont val="Noto Sans CJK SC"/>
        <family val="2"/>
      </rPr>
      <t xml:space="preserve">여가</t>
    </r>
  </si>
  <si>
    <r>
      <rPr>
        <sz val="10"/>
        <color rgb="FF1F4FB0"/>
        <rFont val="Noto Sans CJK SC"/>
        <family val="2"/>
      </rPr>
      <t xml:space="preserve">의료</t>
    </r>
    <r>
      <rPr>
        <sz val="10"/>
        <color rgb="FF1F4FB0"/>
        <rFont val="맑은 고딕"/>
        <family val="0"/>
        <charset val="1"/>
      </rPr>
      <t xml:space="preserve">·</t>
    </r>
    <r>
      <rPr>
        <sz val="10"/>
        <color rgb="FF1F4FB0"/>
        <rFont val="Noto Sans CJK SC"/>
        <family val="2"/>
      </rPr>
      <t xml:space="preserve">건강</t>
    </r>
  </si>
  <si>
    <r>
      <rPr>
        <sz val="10"/>
        <color rgb="FF1F4FB0"/>
        <rFont val="Noto Sans CJK SC"/>
        <family val="2"/>
      </rPr>
      <t xml:space="preserve">경조사</t>
    </r>
    <r>
      <rPr>
        <sz val="10"/>
        <color rgb="FF1F4FB0"/>
        <rFont val="맑은 고딕"/>
        <family val="0"/>
        <charset val="1"/>
      </rPr>
      <t xml:space="preserve">·</t>
    </r>
    <r>
      <rPr>
        <sz val="10"/>
        <color rgb="FF1F4FB0"/>
        <rFont val="Noto Sans CJK SC"/>
        <family val="2"/>
      </rPr>
      <t xml:space="preserve">선물</t>
    </r>
  </si>
  <si>
    <r>
      <rPr>
        <sz val="10"/>
        <color rgb="FF1F4FB0"/>
        <rFont val="Noto Sans CJK SC"/>
        <family val="2"/>
      </rPr>
      <t xml:space="preserve">월세</t>
    </r>
    <r>
      <rPr>
        <sz val="10"/>
        <color rgb="FF1F4FB0"/>
        <rFont val="맑은 고딕"/>
        <family val="0"/>
        <charset val="1"/>
      </rPr>
      <t xml:space="preserve">·</t>
    </r>
    <r>
      <rPr>
        <sz val="10"/>
        <color rgb="FF1F4FB0"/>
        <rFont val="Noto Sans CJK SC"/>
        <family val="2"/>
      </rPr>
      <t xml:space="preserve">관리비</t>
    </r>
  </si>
  <si>
    <t xml:space="preserve">통신비</t>
  </si>
  <si>
    <t xml:space="preserve">보험료</t>
  </si>
  <si>
    <t xml:space="preserve">구독료</t>
  </si>
  <si>
    <t xml:space="preserve">대출 상환</t>
  </si>
  <si>
    <t xml:space="preserve">적금</t>
  </si>
  <si>
    <t xml:space="preserve">청약</t>
  </si>
  <si>
    <t xml:space="preserve">비상금 모으기</t>
  </si>
  <si>
    <t xml:space="preserve">비상금 사용</t>
  </si>
  <si>
    <t xml:space="preserve">기타 지출</t>
  </si>
  <si>
    <t xml:space="preserve">월급</t>
  </si>
  <si>
    <t xml:space="preserve">상여금</t>
  </si>
  <si>
    <r>
      <rPr>
        <sz val="10"/>
        <color rgb="FF1F4FB0"/>
        <rFont val="Noto Sans CJK SC"/>
        <family val="2"/>
      </rPr>
      <t xml:space="preserve">환급</t>
    </r>
    <r>
      <rPr>
        <sz val="10"/>
        <color rgb="FF1F4FB0"/>
        <rFont val="맑은 고딕"/>
        <family val="0"/>
        <charset val="1"/>
      </rPr>
      <t xml:space="preserve">·</t>
    </r>
    <r>
      <rPr>
        <sz val="10"/>
        <color rgb="FF1F4FB0"/>
        <rFont val="Noto Sans CJK SC"/>
        <family val="2"/>
      </rPr>
      <t xml:space="preserve">이자</t>
    </r>
  </si>
  <si>
    <t xml:space="preserve">기타 수입</t>
  </si>
  <si>
    <r>
      <rPr>
        <b val="true"/>
        <sz val="16"/>
        <color rgb="FF2F5D62"/>
        <rFont val="Noto Sans CJK SC"/>
        <family val="2"/>
      </rPr>
      <t xml:space="preserve">거래 입력  </t>
    </r>
    <r>
      <rPr>
        <b val="true"/>
        <sz val="16"/>
        <color rgb="FF2F5D62"/>
        <rFont val="맑은 고딕"/>
        <family val="0"/>
        <charset val="1"/>
      </rPr>
      <t xml:space="preserve">[</t>
    </r>
    <r>
      <rPr>
        <b val="true"/>
        <sz val="16"/>
        <color rgb="FF2F5D62"/>
        <rFont val="Noto Sans CJK SC"/>
        <family val="2"/>
      </rPr>
      <t xml:space="preserve">맛보기</t>
    </r>
    <r>
      <rPr>
        <b val="true"/>
        <sz val="16"/>
        <color rgb="FF2F5D62"/>
        <rFont val="맑은 고딕"/>
        <family val="0"/>
        <charset val="1"/>
      </rPr>
      <t xml:space="preserve">]</t>
    </r>
  </si>
  <si>
    <r>
      <rPr>
        <sz val="9"/>
        <color rgb="FF666666"/>
        <rFont val="Noto Sans CJK SC"/>
        <family val="2"/>
      </rPr>
      <t xml:space="preserve">날짜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카테고리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금액만 넣으면 끝</t>
    </r>
    <r>
      <rPr>
        <sz val="9"/>
        <color rgb="FF666666"/>
        <rFont val="맑은 고딕"/>
        <family val="0"/>
        <charset val="1"/>
      </rPr>
      <t xml:space="preserve">! </t>
    </r>
    <r>
      <rPr>
        <sz val="9"/>
        <color rgb="FF666666"/>
        <rFont val="Noto Sans CJK SC"/>
        <family val="2"/>
      </rPr>
      <t xml:space="preserve">회색 칸</t>
    </r>
    <r>
      <rPr>
        <sz val="9"/>
        <color rgb="FF666666"/>
        <rFont val="맑은 고딕"/>
        <family val="0"/>
        <charset val="1"/>
      </rPr>
      <t xml:space="preserve">(</t>
    </r>
    <r>
      <rPr>
        <sz val="9"/>
        <color rgb="FF666666"/>
        <rFont val="Noto Sans CJK SC"/>
        <family val="2"/>
      </rPr>
      <t xml:space="preserve">통장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기간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구분</t>
    </r>
    <r>
      <rPr>
        <sz val="9"/>
        <color rgb="FF666666"/>
        <rFont val="맑은 고딕"/>
        <family val="0"/>
        <charset val="1"/>
      </rPr>
      <t xml:space="preserve">)</t>
    </r>
    <r>
      <rPr>
        <sz val="9"/>
        <color rgb="FF666666"/>
        <rFont val="Noto Sans CJK SC"/>
        <family val="2"/>
      </rPr>
      <t xml:space="preserve">은 자동이에요</t>
    </r>
    <r>
      <rPr>
        <sz val="9"/>
        <color rgb="FF666666"/>
        <rFont val="맑은 고딕"/>
        <family val="0"/>
        <charset val="1"/>
      </rPr>
      <t xml:space="preserve">.</t>
    </r>
  </si>
  <si>
    <t xml:space="preserve">날짜</t>
  </si>
  <si>
    <t xml:space="preserve">내용</t>
  </si>
  <si>
    <t xml:space="preserve">메모</t>
  </si>
  <si>
    <r>
      <rPr>
        <b val="true"/>
        <sz val="10"/>
        <color rgb="FFFFFFFF"/>
        <rFont val="Noto Sans CJK SC"/>
        <family val="2"/>
      </rPr>
      <t xml:space="preserve">통장 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자동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</si>
  <si>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기간 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자동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</si>
  <si>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구분 </t>
    </r>
    <r>
      <rPr>
        <b val="true"/>
        <sz val="10"/>
        <color rgb="FFFFFFFF"/>
        <rFont val="맑은 고딕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자동</t>
    </r>
    <r>
      <rPr>
        <b val="true"/>
        <sz val="10"/>
        <color rgb="FFFFFFFF"/>
        <rFont val="맑은 고딕"/>
        <family val="0"/>
        <charset val="1"/>
      </rPr>
      <t xml:space="preserve">)</t>
    </r>
  </si>
  <si>
    <r>
      <rPr>
        <i val="true"/>
        <sz val="10"/>
        <color rgb="FF8A8A8A"/>
        <rFont val="맑은 고딕"/>
        <family val="0"/>
        <charset val="1"/>
      </rPr>
      <t xml:space="preserve">(</t>
    </r>
    <r>
      <rPr>
        <i val="true"/>
        <sz val="10"/>
        <color rgb="FF8A8A8A"/>
        <rFont val="Noto Sans CJK SC"/>
        <family val="2"/>
      </rPr>
      <t xml:space="preserve">예시</t>
    </r>
    <r>
      <rPr>
        <i val="true"/>
        <sz val="10"/>
        <color rgb="FF8A8A8A"/>
        <rFont val="맑은 고딕"/>
        <family val="0"/>
        <charset val="1"/>
      </rPr>
      <t xml:space="preserve">) 1</t>
    </r>
    <r>
      <rPr>
        <i val="true"/>
        <sz val="10"/>
        <color rgb="FF8A8A8A"/>
        <rFont val="Noto Sans CJK SC"/>
        <family val="2"/>
      </rPr>
      <t xml:space="preserve">월 월급 </t>
    </r>
    <r>
      <rPr>
        <i val="true"/>
        <sz val="10"/>
        <color rgb="FF8A8A8A"/>
        <rFont val="맑은 고딕"/>
        <family val="0"/>
        <charset val="1"/>
      </rPr>
      <t xml:space="preserve">- </t>
    </r>
    <r>
      <rPr>
        <i val="true"/>
        <sz val="10"/>
        <color rgb="FF8A8A8A"/>
        <rFont val="Noto Sans CJK SC"/>
        <family val="2"/>
      </rPr>
      <t xml:space="preserve">이 줄은 지우세요</t>
    </r>
  </si>
  <si>
    <r>
      <rPr>
        <i val="true"/>
        <sz val="10"/>
        <color rgb="FF8A8A8A"/>
        <rFont val="맑은 고딕"/>
        <family val="0"/>
        <charset val="1"/>
      </rPr>
      <t xml:space="preserve">(</t>
    </r>
    <r>
      <rPr>
        <i val="true"/>
        <sz val="10"/>
        <color rgb="FF8A8A8A"/>
        <rFont val="Noto Sans CJK SC"/>
        <family val="2"/>
      </rPr>
      <t xml:space="preserve">예시</t>
    </r>
    <r>
      <rPr>
        <i val="true"/>
        <sz val="10"/>
        <color rgb="FF8A8A8A"/>
        <rFont val="맑은 고딕"/>
        <family val="0"/>
        <charset val="1"/>
      </rPr>
      <t xml:space="preserve">) </t>
    </r>
    <r>
      <rPr>
        <i val="true"/>
        <sz val="10"/>
        <color rgb="FF8A8A8A"/>
        <rFont val="Noto Sans CJK SC"/>
        <family val="2"/>
      </rPr>
      <t xml:space="preserve">점심 </t>
    </r>
    <r>
      <rPr>
        <i val="true"/>
        <sz val="10"/>
        <color rgb="FF8A8A8A"/>
        <rFont val="맑은 고딕"/>
        <family val="0"/>
        <charset val="1"/>
      </rPr>
      <t xml:space="preserve">- </t>
    </r>
    <r>
      <rPr>
        <i val="true"/>
        <sz val="10"/>
        <color rgb="FF8A8A8A"/>
        <rFont val="Noto Sans CJK SC"/>
        <family val="2"/>
      </rPr>
      <t xml:space="preserve">이 줄은 지우세요</t>
    </r>
  </si>
  <si>
    <r>
      <rPr>
        <i val="true"/>
        <sz val="10"/>
        <color rgb="FF8A8A8A"/>
        <rFont val="맑은 고딕"/>
        <family val="0"/>
        <charset val="1"/>
      </rPr>
      <t xml:space="preserve">(</t>
    </r>
    <r>
      <rPr>
        <i val="true"/>
        <sz val="10"/>
        <color rgb="FF8A8A8A"/>
        <rFont val="Noto Sans CJK SC"/>
        <family val="2"/>
      </rPr>
      <t xml:space="preserve">예시</t>
    </r>
    <r>
      <rPr>
        <i val="true"/>
        <sz val="10"/>
        <color rgb="FF8A8A8A"/>
        <rFont val="맑은 고딕"/>
        <family val="0"/>
        <charset val="1"/>
      </rPr>
      <t xml:space="preserve">) </t>
    </r>
    <r>
      <rPr>
        <i val="true"/>
        <sz val="10"/>
        <color rgb="FF8A8A8A"/>
        <rFont val="Noto Sans CJK SC"/>
        <family val="2"/>
      </rPr>
      <t xml:space="preserve">휴대폰 요금 </t>
    </r>
    <r>
      <rPr>
        <i val="true"/>
        <sz val="10"/>
        <color rgb="FF8A8A8A"/>
        <rFont val="맑은 고딕"/>
        <family val="0"/>
        <charset val="1"/>
      </rPr>
      <t xml:space="preserve">- </t>
    </r>
    <r>
      <rPr>
        <i val="true"/>
        <sz val="10"/>
        <color rgb="FF8A8A8A"/>
        <rFont val="Noto Sans CJK SC"/>
        <family val="2"/>
      </rPr>
      <t xml:space="preserve">이 줄은 지우세요</t>
    </r>
  </si>
  <si>
    <r>
      <rPr>
        <b val="true"/>
        <sz val="16"/>
        <color rgb="FF2F5D62"/>
        <rFont val="맑은 고딕"/>
        <family val="0"/>
        <charset val="1"/>
      </rPr>
      <t xml:space="preserve">2027 </t>
    </r>
    <r>
      <rPr>
        <b val="true"/>
        <sz val="16"/>
        <color rgb="FF2F5D62"/>
        <rFont val="Noto Sans CJK SC"/>
        <family val="2"/>
      </rPr>
      <t xml:space="preserve">자동 가계부 대시보드  </t>
    </r>
    <r>
      <rPr>
        <b val="true"/>
        <sz val="16"/>
        <color rgb="FF2F5D62"/>
        <rFont val="맑은 고딕"/>
        <family val="0"/>
        <charset val="1"/>
      </rPr>
      <t xml:space="preserve">[</t>
    </r>
    <r>
      <rPr>
        <b val="true"/>
        <sz val="16"/>
        <color rgb="FF2F5D62"/>
        <rFont val="Noto Sans CJK SC"/>
        <family val="2"/>
      </rPr>
      <t xml:space="preserve">맛보기</t>
    </r>
    <r>
      <rPr>
        <b val="true"/>
        <sz val="16"/>
        <color rgb="FF2F5D62"/>
        <rFont val="맑은 고딕"/>
        <family val="0"/>
        <charset val="1"/>
      </rPr>
      <t xml:space="preserve">]</t>
    </r>
  </si>
  <si>
    <r>
      <rPr>
        <sz val="9"/>
        <color rgb="FF666666"/>
        <rFont val="Noto Sans CJK SC"/>
        <family val="2"/>
      </rPr>
      <t xml:space="preserve">기간을 고르면 그 기간의 수입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지출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남은 예산이 바로 바뀌어요</t>
    </r>
    <r>
      <rPr>
        <sz val="9"/>
        <color rgb="FF666666"/>
        <rFont val="맑은 고딕"/>
        <family val="0"/>
        <charset val="1"/>
      </rPr>
      <t xml:space="preserve">.</t>
    </r>
  </si>
  <si>
    <t xml:space="preserve">시작일</t>
  </si>
  <si>
    <t xml:space="preserve">종료일</t>
  </si>
  <si>
    <t xml:space="preserve">기간 선택 ▼</t>
  </si>
  <si>
    <r>
      <rPr>
        <b val="true"/>
        <sz val="10"/>
        <color rgb="FF1F4FB0"/>
        <rFont val="맑은 고딕"/>
        <family val="0"/>
        <charset val="1"/>
      </rPr>
      <t xml:space="preserve">1</t>
    </r>
    <r>
      <rPr>
        <b val="true"/>
        <sz val="10"/>
        <color rgb="FF1F4FB0"/>
        <rFont val="Noto Sans CJK SC"/>
        <family val="2"/>
      </rPr>
      <t xml:space="preserve">월</t>
    </r>
  </si>
  <si>
    <t xml:space="preserve">총지출</t>
  </si>
  <si>
    <t xml:space="preserve">남은 돈</t>
  </si>
  <si>
    <r>
      <rPr>
        <b val="true"/>
        <sz val="9"/>
        <color rgb="FFFFFFFF"/>
        <rFont val="Noto Sans CJK SC"/>
        <family val="2"/>
      </rPr>
      <t xml:space="preserve">저축</t>
    </r>
    <r>
      <rPr>
        <b val="true"/>
        <sz val="9"/>
        <color rgb="FFFFFFFF"/>
        <rFont val="맑은 고딕"/>
        <family val="0"/>
        <charset val="1"/>
      </rPr>
      <t xml:space="preserve">+</t>
    </r>
    <r>
      <rPr>
        <b val="true"/>
        <sz val="9"/>
        <color rgb="FFFFFFFF"/>
        <rFont val="Noto Sans CJK SC"/>
        <family val="2"/>
      </rPr>
      <t xml:space="preserve">비상금</t>
    </r>
  </si>
  <si>
    <t xml:space="preserve">저축률</t>
  </si>
  <si>
    <t xml:space="preserve">통장별 예산</t>
  </si>
  <si>
    <r>
      <rPr>
        <b val="true"/>
        <sz val="12"/>
        <color rgb="FF2F5D62"/>
        <rFont val="Noto Sans CJK SC"/>
        <family val="2"/>
      </rPr>
      <t xml:space="preserve">많이 쓴 카테고리 </t>
    </r>
    <r>
      <rPr>
        <b val="true"/>
        <sz val="12"/>
        <color rgb="FF2F5D62"/>
        <rFont val="맑은 고딕"/>
        <family val="0"/>
        <charset val="1"/>
      </rPr>
      <t xml:space="preserve">TOP 7</t>
    </r>
  </si>
  <si>
    <t xml:space="preserve">쓴 돈</t>
  </si>
  <si>
    <t xml:space="preserve">남은 예산</t>
  </si>
  <si>
    <t xml:space="preserve">사용률</t>
  </si>
  <si>
    <r>
      <rPr>
        <b val="true"/>
        <sz val="12"/>
        <color rgb="FF2F5D62"/>
        <rFont val="Noto Sans CJK SC"/>
        <family val="2"/>
      </rPr>
      <t xml:space="preserve">카테고리별 </t>
    </r>
    <r>
      <rPr>
        <b val="true"/>
        <sz val="12"/>
        <color rgb="FF2F5D62"/>
        <rFont val="맑은 고딕"/>
        <family val="0"/>
        <charset val="1"/>
      </rPr>
      <t xml:space="preserve">(</t>
    </r>
    <r>
      <rPr>
        <b val="true"/>
        <sz val="12"/>
        <color rgb="FF2F5D62"/>
        <rFont val="Noto Sans CJK SC"/>
        <family val="2"/>
      </rPr>
      <t xml:space="preserve">이 기간</t>
    </r>
    <r>
      <rPr>
        <b val="true"/>
        <sz val="12"/>
        <color rgb="FF2F5D62"/>
        <rFont val="맑은 고딕"/>
        <family val="0"/>
        <charset val="1"/>
      </rPr>
      <t xml:space="preserve">)</t>
    </r>
  </si>
  <si>
    <t xml:space="preserve">그 외</t>
  </si>
  <si>
    <t xml:space="preserve">월 예산</t>
  </si>
  <si>
    <r>
      <rPr>
        <b val="true"/>
        <sz val="10"/>
        <color rgb="FFFFFFFF"/>
        <rFont val="Noto Sans CJK SC"/>
        <family val="2"/>
      </rPr>
      <t xml:space="preserve">쓴 돈</t>
    </r>
    <r>
      <rPr>
        <b val="true"/>
        <sz val="10"/>
        <color rgb="FFFFFFFF"/>
        <rFont val="맑은 고딕"/>
        <family val="0"/>
        <charset val="1"/>
      </rPr>
      <t xml:space="preserve">/</t>
    </r>
    <r>
      <rPr>
        <b val="true"/>
        <sz val="10"/>
        <color rgb="FFFFFFFF"/>
        <rFont val="Noto Sans CJK SC"/>
        <family val="2"/>
      </rPr>
      <t xml:space="preserve">들어온 돈</t>
    </r>
  </si>
  <si>
    <t xml:space="preserve">예산 남음</t>
  </si>
  <si>
    <r>
      <rPr>
        <b val="true"/>
        <sz val="16"/>
        <color rgb="FF2F5D62"/>
        <rFont val="Noto Sans CJK SC"/>
        <family val="2"/>
      </rPr>
      <t xml:space="preserve">기간별 요약  </t>
    </r>
    <r>
      <rPr>
        <b val="true"/>
        <sz val="16"/>
        <color rgb="FF2F5D62"/>
        <rFont val="맑은 고딕"/>
        <family val="0"/>
        <charset val="1"/>
      </rPr>
      <t xml:space="preserve">[</t>
    </r>
    <r>
      <rPr>
        <b val="true"/>
        <sz val="16"/>
        <color rgb="FF2F5D62"/>
        <rFont val="Noto Sans CJK SC"/>
        <family val="2"/>
      </rPr>
      <t xml:space="preserve">맛보기</t>
    </r>
    <r>
      <rPr>
        <b val="true"/>
        <sz val="16"/>
        <color rgb="FF2F5D62"/>
        <rFont val="맑은 고딕"/>
        <family val="0"/>
        <charset val="1"/>
      </rPr>
      <t xml:space="preserve">]</t>
    </r>
  </si>
  <si>
    <r>
      <rPr>
        <sz val="9"/>
        <color rgb="FF666666"/>
        <rFont val="Noto Sans CJK SC"/>
        <family val="2"/>
      </rPr>
      <t xml:space="preserve">월급날 기준으로 나눈 기간마다 수입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지출</t>
    </r>
    <r>
      <rPr>
        <sz val="9"/>
        <color rgb="FF666666"/>
        <rFont val="맑은 고딕"/>
        <family val="0"/>
        <charset val="1"/>
      </rPr>
      <t xml:space="preserve">·</t>
    </r>
    <r>
      <rPr>
        <sz val="9"/>
        <color rgb="FF666666"/>
        <rFont val="Noto Sans CJK SC"/>
        <family val="2"/>
      </rPr>
      <t xml:space="preserve">남은 돈을 자동으로 보여줘요</t>
    </r>
    <r>
      <rPr>
        <sz val="9"/>
        <color rgb="FF666666"/>
        <rFont val="맑은 고딕"/>
        <family val="0"/>
        <charset val="1"/>
      </rPr>
      <t xml:space="preserve">.</t>
    </r>
  </si>
  <si>
    <t xml:space="preserve">번호</t>
  </si>
  <si>
    <t xml:space="preserve">기간</t>
  </si>
  <si>
    <r>
      <rPr>
        <b val="true"/>
        <sz val="12"/>
        <color rgb="FF2F5D62"/>
        <rFont val="Noto Sans CJK SC"/>
        <family val="2"/>
      </rPr>
      <t xml:space="preserve">통장별 남은 예산 </t>
    </r>
    <r>
      <rPr>
        <b val="true"/>
        <sz val="12"/>
        <color rgb="FF2F5D62"/>
        <rFont val="맑은 고딕"/>
        <family val="0"/>
        <charset val="1"/>
      </rPr>
      <t xml:space="preserve">(</t>
    </r>
    <r>
      <rPr>
        <b val="true"/>
        <sz val="12"/>
        <color rgb="FF2F5D62"/>
        <rFont val="Noto Sans CJK SC"/>
        <family val="2"/>
      </rPr>
      <t xml:space="preserve">한 달 배정액 − 쓴 돈</t>
    </r>
    <r>
      <rPr>
        <b val="true"/>
        <sz val="12"/>
        <color rgb="FF2F5D62"/>
        <rFont val="맑은 고딕"/>
        <family val="0"/>
        <charset val="1"/>
      </rPr>
      <t xml:space="preserve">)</t>
    </r>
  </si>
  <si>
    <r>
      <rPr>
        <b val="true"/>
        <sz val="16"/>
        <color rgb="FF2F5D62"/>
        <rFont val="Noto Sans CJK SC"/>
        <family val="2"/>
      </rPr>
      <t xml:space="preserve">카테고리 요약 </t>
    </r>
    <r>
      <rPr>
        <b val="true"/>
        <sz val="16"/>
        <color rgb="FF2F5D62"/>
        <rFont val="맑은 고딕"/>
        <family val="0"/>
        <charset val="1"/>
      </rPr>
      <t xml:space="preserve">(1</t>
    </r>
    <r>
      <rPr>
        <b val="true"/>
        <sz val="16"/>
        <color rgb="FF2F5D62"/>
        <rFont val="Noto Sans CJK SC"/>
        <family val="2"/>
      </rPr>
      <t xml:space="preserve">개 기간</t>
    </r>
    <r>
      <rPr>
        <b val="true"/>
        <sz val="16"/>
        <color rgb="FF2F5D62"/>
        <rFont val="맑은 고딕"/>
        <family val="0"/>
        <charset val="1"/>
      </rPr>
      <t xml:space="preserve">)  [</t>
    </r>
    <r>
      <rPr>
        <b val="true"/>
        <sz val="16"/>
        <color rgb="FF2F5D62"/>
        <rFont val="Noto Sans CJK SC"/>
        <family val="2"/>
      </rPr>
      <t xml:space="preserve">맛보기</t>
    </r>
    <r>
      <rPr>
        <b val="true"/>
        <sz val="16"/>
        <color rgb="FF2F5D62"/>
        <rFont val="맑은 고딕"/>
        <family val="0"/>
        <charset val="1"/>
      </rPr>
      <t xml:space="preserve">]</t>
    </r>
  </si>
  <si>
    <r>
      <rPr>
        <sz val="9"/>
        <color rgb="FF666666"/>
        <rFont val="Noto Sans CJK SC"/>
        <family val="2"/>
      </rPr>
      <t xml:space="preserve">카테고리마다 기간별로 얼마 썼는지 한눈에 봐요</t>
    </r>
    <r>
      <rPr>
        <sz val="9"/>
        <color rgb="FF666666"/>
        <rFont val="맑은 고딕"/>
        <family val="0"/>
        <charset val="1"/>
      </rPr>
      <t xml:space="preserve">.</t>
    </r>
  </si>
  <si>
    <t xml:space="preserve">지출 중 비중</t>
  </si>
  <si>
    <t xml:space="preserve">지출 합계</t>
  </si>
  <si>
    <t xml:space="preserve">수입 합계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</si>
</sst>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yyyy&quot;년 &quot;m&quot;월 &quot;d\일"/>
    <numFmt numFmtId="166" formatCode="0"/>
    <numFmt numFmtId="167" formatCode="0\일"/>
    <numFmt numFmtId="168" formatCode="#,##0;[RED]\-#,##0;\-"/>
    <numFmt numFmtId="169" formatCode="0%"/>
    <numFmt numFmtId="170" formatCode="yyyy\-mm\-dd"/>
    <numFmt numFmtId="171" formatCode="0\월"/>
    <numFmt numFmtId="172" formatCode="0&quot;번째&quot;"/>
    <numFmt numFmtId="173" formatCode="#,##0"/>
    <numFmt numFmtId="174" formatCode="0.0%"/>
  </numFmts>
  <fonts count="4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F5D62"/>
      <name val="맑은 고딕"/>
      <family val="0"/>
      <charset val="1"/>
    </font>
    <font>
      <b val="true"/>
      <sz val="18"/>
      <color rgb="FF2F5D62"/>
      <name val="Noto Sans CJK SC"/>
      <family val="2"/>
    </font>
    <font>
      <sz val="10"/>
      <color rgb="FF555555"/>
      <name val="Noto Sans CJK SC"/>
      <family val="2"/>
    </font>
    <font>
      <sz val="10"/>
      <color rgb="FF555555"/>
      <name val="맑은 고딕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맑은 고딕"/>
      <family val="0"/>
      <charset val="1"/>
    </font>
    <font>
      <b val="true"/>
      <sz val="12"/>
      <color rgb="FF2F5D62"/>
      <name val="맑은 고딕"/>
      <family val="0"/>
      <charset val="1"/>
    </font>
    <font>
      <b val="true"/>
      <sz val="12"/>
      <color rgb="FF2F5D62"/>
      <name val="Noto Sans CJK SC"/>
      <family val="2"/>
    </font>
    <font>
      <b val="true"/>
      <sz val="10"/>
      <color rgb="FFE07A5F"/>
      <name val="맑은 고딕"/>
      <family val="0"/>
      <charset val="1"/>
    </font>
    <font>
      <sz val="10"/>
      <color rgb="FF222222"/>
      <name val="Noto Sans CJK SC"/>
      <family val="2"/>
    </font>
    <font>
      <sz val="10"/>
      <color rgb="FF222222"/>
      <name val="맑은 고딕"/>
      <family val="0"/>
      <charset val="1"/>
    </font>
    <font>
      <sz val="9"/>
      <color rgb="FF666666"/>
      <name val="맑은 고딕"/>
      <family val="0"/>
      <charset val="1"/>
    </font>
    <font>
      <sz val="9"/>
      <color rgb="FF666666"/>
      <name val="Noto Sans CJK SC"/>
      <family val="2"/>
    </font>
    <font>
      <b val="true"/>
      <sz val="16"/>
      <color rgb="FF2F5D62"/>
      <name val="Noto Sans CJK SC"/>
      <family val="2"/>
    </font>
    <font>
      <b val="true"/>
      <sz val="16"/>
      <color rgb="FF2F5D62"/>
      <name val="맑은 고딕"/>
      <family val="0"/>
      <charset val="1"/>
    </font>
    <font>
      <b val="true"/>
      <sz val="9"/>
      <color rgb="FFFFFFFF"/>
      <name val="Noto Sans CJK SC"/>
      <family val="2"/>
    </font>
    <font>
      <b val="true"/>
      <sz val="9"/>
      <color rgb="FFFFFFFF"/>
      <name val="맑은 고딕"/>
      <family val="0"/>
      <charset val="1"/>
    </font>
    <font>
      <b val="true"/>
      <sz val="10"/>
      <color rgb="FF222222"/>
      <name val="Noto Sans CJK SC"/>
      <family val="2"/>
    </font>
    <font>
      <sz val="10"/>
      <color rgb="FF1F4FB0"/>
      <name val="맑은 고딕"/>
      <family val="0"/>
      <charset val="1"/>
    </font>
    <font>
      <b val="true"/>
      <sz val="10"/>
      <color rgb="FF222222"/>
      <name val="맑은 고딕"/>
      <family val="0"/>
      <charset val="1"/>
    </font>
    <font>
      <sz val="10"/>
      <color rgb="FF1F4FB0"/>
      <name val="Noto Sans CJK SC"/>
      <family val="2"/>
    </font>
    <font>
      <b val="true"/>
      <sz val="9"/>
      <color rgb="FF888888"/>
      <name val="Noto Sans CJK SC"/>
      <family val="2"/>
    </font>
    <font>
      <b val="true"/>
      <sz val="9"/>
      <color rgb="FF888888"/>
      <name val="맑은 고딕"/>
      <family val="0"/>
      <charset val="1"/>
    </font>
    <font>
      <sz val="9"/>
      <color rgb="FF888888"/>
      <name val="Noto Sans CJK SC"/>
      <family val="2"/>
    </font>
    <font>
      <b val="true"/>
      <sz val="10"/>
      <color rgb="FF1F4FB0"/>
      <name val="Noto Sans CJK SC"/>
      <family val="2"/>
    </font>
    <font>
      <b val="true"/>
      <sz val="9"/>
      <color rgb="FFE07A5F"/>
      <name val="Noto Sans CJK SC"/>
      <family val="2"/>
    </font>
    <font>
      <i val="true"/>
      <sz val="10"/>
      <color rgb="FF8A8A8A"/>
      <name val="맑은 고딕"/>
      <family val="0"/>
      <charset val="1"/>
    </font>
    <font>
      <i val="true"/>
      <sz val="10"/>
      <color rgb="FF8A8A8A"/>
      <name val="Noto Sans CJK SC"/>
      <family val="2"/>
    </font>
    <font>
      <sz val="9"/>
      <color rgb="FF555555"/>
      <name val="Noto Sans CJK SC"/>
      <family val="2"/>
    </font>
    <font>
      <sz val="9"/>
      <color rgb="FF555555"/>
      <name val="맑은 고딕"/>
      <family val="0"/>
      <charset val="1"/>
    </font>
    <font>
      <sz val="8"/>
      <color rgb="FF888888"/>
      <name val="Noto Sans CJK SC"/>
      <family val="2"/>
    </font>
    <font>
      <b val="true"/>
      <sz val="10"/>
      <color rgb="FF1F4FB0"/>
      <name val="맑은 고딕"/>
      <family val="0"/>
      <charset val="1"/>
    </font>
    <font>
      <sz val="8"/>
      <color rgb="FFFFFFFF"/>
      <name val="맑은 고딕"/>
      <family val="0"/>
      <charset val="1"/>
    </font>
    <font>
      <b val="true"/>
      <sz val="13"/>
      <color rgb="FF2F5D62"/>
      <name val="맑은 고딕"/>
      <family val="0"/>
      <charset val="1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  <font>
      <b val="true"/>
      <sz val="18"/>
      <color rgb="FF000000"/>
      <name val="Calibri"/>
      <family val="2"/>
    </font>
    <font>
      <sz val="8"/>
      <color rgb="FF999999"/>
      <name val="맑은 고딕"/>
      <family val="0"/>
      <charset val="1"/>
    </font>
    <font>
      <b val="true"/>
      <sz val="10"/>
      <color rgb="FF000000"/>
      <name val="Noto Sans CJK SC"/>
      <family val="2"/>
    </font>
  </fonts>
  <fills count="8">
    <fill>
      <patternFill patternType="none"/>
    </fill>
    <fill>
      <patternFill patternType="gray125"/>
    </fill>
    <fill>
      <patternFill patternType="solid">
        <fgColor rgb="FFE07A5F"/>
        <bgColor rgb="FFDC853E"/>
      </patternFill>
    </fill>
    <fill>
      <patternFill patternType="solid">
        <fgColor rgb="FFE3EFEC"/>
        <bgColor rgb="FFEAF4EA"/>
      </patternFill>
    </fill>
    <fill>
      <patternFill patternType="solid">
        <fgColor rgb="FFF2F2F2"/>
        <bgColor rgb="FFEAF4EA"/>
      </patternFill>
    </fill>
    <fill>
      <patternFill patternType="solid">
        <fgColor rgb="FFFFF8E1"/>
        <bgColor rgb="FFF2F2F2"/>
      </patternFill>
    </fill>
    <fill>
      <patternFill patternType="solid">
        <fgColor rgb="FF2F5D62"/>
        <bgColor rgb="FF555555"/>
      </patternFill>
    </fill>
    <fill>
      <patternFill patternType="solid">
        <fgColor rgb="FFEAF4EA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5"/>
      </left>
      <right style="thin">
        <color rgb="FFD0D7D5"/>
      </right>
      <top style="thin">
        <color rgb="FFD0D7D5"/>
      </top>
      <bottom style="thin">
        <color rgb="FFD0D7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3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1" fontId="33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3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3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3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3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b val="1"/>
        <color rgb="FFC00000"/>
      </font>
    </dxf>
    <dxf>
      <fill>
        <patternFill patternType="solid">
          <fgColor rgb="FF2F5D62"/>
          <bgColor rgb="FF000000"/>
        </patternFill>
      </fill>
    </dxf>
    <dxf>
      <fill>
        <patternFill patternType="solid">
          <fgColor rgb="FFEAF4E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8A8A8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ont>
        <color rgb="FFC00000"/>
      </font>
    </dxf>
    <dxf>
      <fill>
        <patternFill>
          <bgColor rgb="FFEAF4EA"/>
        </patternFill>
      </fill>
    </dxf>
    <dxf>
      <font>
        <b val="1"/>
        <color rgb="FFC00000"/>
      </font>
      <fill>
        <patternFill>
          <bgColor rgb="FFFDE2E1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2F5D62"/>
      <rgbColor rgb="FFD9D9D9"/>
      <rgbColor rgb="FF878787"/>
      <rgbColor rgb="FF93A9CE"/>
      <rgbColor rgb="FFAB4744"/>
      <rgbColor rgb="FFFFF8E1"/>
      <rgbColor rgb="FFE3EFEC"/>
      <rgbColor rgb="FF660066"/>
      <rgbColor rgb="FFE07A5F"/>
      <rgbColor rgb="FF0066CC"/>
      <rgbColor rgb="FFD0D7D5"/>
      <rgbColor rgb="FF000080"/>
      <rgbColor rgb="FFFF00FF"/>
      <rgbColor rgb="FFFFFF00"/>
      <rgbColor rgb="FF00FFFF"/>
      <rgbColor rgb="FF800080"/>
      <rgbColor rgb="FF800000"/>
      <rgbColor rgb="FF4F81BD"/>
      <rgbColor rgb="FF0000FF"/>
      <rgbColor rgb="FF00CCFF"/>
      <rgbColor rgb="FFEAF4EA"/>
      <rgbColor rgb="FFF2F2F2"/>
      <rgbColor rgb="FFFDE2E1"/>
      <rgbColor rgb="FF81B29A"/>
      <rgbColor rgb="FFD09493"/>
      <rgbColor rgb="FF8AA29E"/>
      <rgbColor rgb="FFF2CC8F"/>
      <rgbColor rgb="FF4672A8"/>
      <rgbColor rgb="FF888888"/>
      <rgbColor rgb="FF8A8A8A"/>
      <rgbColor rgb="FFFFCC00"/>
      <rgbColor rgb="FFDC853E"/>
      <rgbColor rgb="FFFF6600"/>
      <rgbColor rgb="FF725990"/>
      <rgbColor rgb="FF999999"/>
      <rgbColor rgb="FF003366"/>
      <rgbColor rgb="FF4299B0"/>
      <rgbColor rgb="FF003300"/>
      <rgbColor rgb="FF555555"/>
      <rgbColor rgb="FF993300"/>
      <rgbColor rgb="FF666666"/>
      <rgbColor rgb="FF1F4FB0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이 기간 지출 비중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대시보드!J12</c:f>
              <c:strCache>
                <c:ptCount val="1"/>
                <c:pt idx="0">
                  <c:v>금액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대시보드!$I$13:$I$20</c:f>
              <c:strCache>
                <c:ptCount val="8"/>
                <c:pt idx="0">
                  <c:v>통신비</c:v>
                </c:pt>
                <c:pt idx="1">
                  <c:v>식비</c:v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그 외</c:v>
                </c:pt>
              </c:strCache>
            </c:strRef>
          </c:cat>
          <c:val>
            <c:numRef>
              <c:f>대시보드!$J$13:$J$20</c:f>
              <c:numCache>
                <c:formatCode>#,##0;[RED]\-#,##0;\-</c:formatCode>
                <c:ptCount val="8"/>
                <c:pt idx="0">
                  <c:v>55000</c:v>
                </c:pt>
                <c:pt idx="1">
                  <c:v>9000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통장별 배정 vs 쓴 돈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대시보드!C12</c:f>
              <c:strCache>
                <c:ptCount val="1"/>
                <c:pt idx="0">
                  <c:v>한 달 배정액</c:v>
                </c:pt>
              </c:strCache>
            </c:strRef>
          </c:tx>
          <c:spPr>
            <a:solidFill>
              <a:srgbClr val="2f5d62"/>
            </a:solidFill>
            <a:ln w="0">
              <a:solidFill>
                <a:srgbClr val="2f5d62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>
                  <a:solidFill>
                    <a:srgbClr val="2f5d62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대시보드!$B$13:$B$17</c:f>
              <c:strCache>
                <c:ptCount val="5"/>
                <c:pt idx="0">
                  <c:v>생활비</c:v>
                </c:pt>
                <c:pt idx="1">
                  <c:v>고정비</c:v>
                </c:pt>
                <c:pt idx="2">
                  <c:v>저축</c:v>
                </c:pt>
                <c:pt idx="3">
                  <c:v>비상금</c:v>
                </c:pt>
                <c:pt idx="4">
                  <c:v>기타</c:v>
                </c:pt>
              </c:strCache>
            </c:strRef>
          </c:cat>
          <c:val>
            <c:numRef>
              <c:f>대시보드!$C$13:$C$17</c:f>
              <c:numCache>
                <c:formatCode>#,##0;[RED]\-#,##0;\-</c:formatCode>
                <c:ptCount val="5"/>
                <c:pt idx="0">
                  <c:v>1000000</c:v>
                </c:pt>
                <c:pt idx="1">
                  <c:v>625000</c:v>
                </c:pt>
                <c:pt idx="2">
                  <c:v>500000</c:v>
                </c:pt>
                <c:pt idx="3">
                  <c:v>250000</c:v>
                </c:pt>
                <c:pt idx="4">
                  <c:v>125000</c:v>
                </c:pt>
              </c:numCache>
            </c:numRef>
          </c:val>
        </c:ser>
        <c:ser>
          <c:idx val="1"/>
          <c:order val="1"/>
          <c:tx>
            <c:strRef>
              <c:f>대시보드!D12</c:f>
              <c:strCache>
                <c:ptCount val="1"/>
                <c:pt idx="0">
                  <c:v>쓴 돈</c:v>
                </c:pt>
              </c:strCache>
            </c:strRef>
          </c:tx>
          <c:spPr>
            <a:solidFill>
              <a:srgbClr val="e07a5f"/>
            </a:solidFill>
            <a:ln w="0">
              <a:solidFill>
                <a:srgbClr val="e07a5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>
                  <a:solidFill>
                    <a:srgbClr val="e07a5f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대시보드!$B$13:$B$17</c:f>
              <c:strCache>
                <c:ptCount val="5"/>
                <c:pt idx="0">
                  <c:v>생활비</c:v>
                </c:pt>
                <c:pt idx="1">
                  <c:v>고정비</c:v>
                </c:pt>
                <c:pt idx="2">
                  <c:v>저축</c:v>
                </c:pt>
                <c:pt idx="3">
                  <c:v>비상금</c:v>
                </c:pt>
                <c:pt idx="4">
                  <c:v>기타</c:v>
                </c:pt>
              </c:strCache>
            </c:strRef>
          </c:cat>
          <c:val>
            <c:numRef>
              <c:f>대시보드!$D$13:$D$17</c:f>
              <c:numCache>
                <c:formatCode>#,##0;[RED]\-#,##0;\-</c:formatCode>
                <c:ptCount val="5"/>
                <c:pt idx="0">
                  <c:v>9000</c:v>
                </c:pt>
                <c:pt idx="1">
                  <c:v>55000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6097603"/>
        <c:axId val="45130252"/>
      </c:barChart>
      <c:catAx>
        <c:axId val="60976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5130252"/>
        <c:crosses val="autoZero"/>
        <c:auto val="1"/>
        <c:lblAlgn val="ctr"/>
        <c:lblOffset val="100"/>
        <c:noMultiLvlLbl val="0"/>
      </c:catAx>
      <c:valAx>
        <c:axId val="4513025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09760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기간별 수입과 지출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기간별요약!E5</c:f>
              <c:strCache>
                <c:ptCount val="1"/>
                <c:pt idx="0">
                  <c:v>수입</c:v>
                </c:pt>
              </c:strCache>
            </c:strRef>
          </c:tx>
          <c:spPr>
            <a:solidFill>
              <a:srgbClr val="2f5d62"/>
            </a:solidFill>
            <a:ln w="0">
              <a:solidFill>
                <a:srgbClr val="2f5d62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>
                  <a:solidFill>
                    <a:srgbClr val="2f5d62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기간별요약!$B$6</c:f>
              <c:strCache>
                <c:ptCount val="1"/>
                <c:pt idx="0">
                  <c:v>1월</c:v>
                </c:pt>
              </c:strCache>
            </c:strRef>
          </c:cat>
          <c:val>
            <c:numRef>
              <c:f>기간별요약!$E$6</c:f>
              <c:numCache>
                <c:formatCode>#,##0;[RED]\-#,##0;\-</c:formatCode>
                <c:ptCount val="1"/>
                <c:pt idx="0">
                  <c:v>2500000</c:v>
                </c:pt>
              </c:numCache>
            </c:numRef>
          </c:val>
        </c:ser>
        <c:ser>
          <c:idx val="1"/>
          <c:order val="1"/>
          <c:tx>
            <c:strRef>
              <c:f>기간별요약!K5</c:f>
              <c:strCache>
                <c:ptCount val="1"/>
                <c:pt idx="0">
                  <c:v>총지출</c:v>
                </c:pt>
              </c:strCache>
            </c:strRef>
          </c:tx>
          <c:spPr>
            <a:solidFill>
              <a:srgbClr val="e07a5f"/>
            </a:solidFill>
            <a:ln w="0">
              <a:solidFill>
                <a:srgbClr val="e07a5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>
                  <a:solidFill>
                    <a:srgbClr val="e07a5f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기간별요약!$B$6</c:f>
              <c:strCache>
                <c:ptCount val="1"/>
                <c:pt idx="0">
                  <c:v>1월</c:v>
                </c:pt>
              </c:strCache>
            </c:strRef>
          </c:cat>
          <c:val>
            <c:numRef>
              <c:f>기간별요약!$K$6</c:f>
              <c:numCache>
                <c:formatCode>#,##0;[RED]\-#,##0;\-</c:formatCode>
                <c:ptCount val="1"/>
                <c:pt idx="0">
                  <c:v>64000</c:v>
                </c:pt>
              </c:numCache>
            </c:numRef>
          </c:val>
        </c:ser>
        <c:gapWidth val="150"/>
        <c:overlap val="0"/>
        <c:axId val="90343921"/>
        <c:axId val="93891333"/>
      </c:barChart>
      <c:catAx>
        <c:axId val="903439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3891333"/>
        <c:crosses val="autoZero"/>
        <c:auto val="1"/>
        <c:lblAlgn val="ctr"/>
        <c:lblOffset val="100"/>
        <c:noMultiLvlLbl val="0"/>
      </c:catAx>
      <c:valAx>
        <c:axId val="938913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300" strike="noStrike" u="none">
                    <a:uFillTx/>
                    <a:latin typeface="Arial"/>
                  </a:defRPr>
                </a:pPr>
                <a:r>
                  <a:rPr b="1" sz="1000" strike="noStrike" u="none">
                    <a:solidFill>
                      <a:srgbClr val="000000"/>
                    </a:solidFill>
                    <a:uFillTx/>
                    <a:latin typeface="Calibri"/>
                  </a:rPr>
                  <a:t>원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034392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1월분 카테고리별 지출 비중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카테고리요약!I6</c:f>
              <c:strCache>
                <c:ptCount val="1"/>
                <c:pt idx="0">
                  <c:v>금액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trike="noStrike" u="non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trike="noStrike" u="non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카테고리요약!$H$7:$H$14</c:f>
              <c:strCache>
                <c:ptCount val="8"/>
                <c:pt idx="0">
                  <c:v>통신비</c:v>
                </c:pt>
                <c:pt idx="1">
                  <c:v>식비</c:v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그 외</c:v>
                </c:pt>
              </c:strCache>
            </c:strRef>
          </c:cat>
          <c:val>
            <c:numRef>
              <c:f>카테고리요약!$I$7:$I$14</c:f>
              <c:numCache>
                <c:formatCode>#,##0;[RED]\-#,##0;\-</c:formatCode>
                <c:ptCount val="8"/>
                <c:pt idx="0">
                  <c:v>55000</c:v>
                </c:pt>
                <c:pt idx="1">
                  <c:v>9000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20</xdr:row>
      <xdr:rowOff>52200</xdr:rowOff>
    </xdr:from>
    <xdr:to>
      <xdr:col>15</xdr:col>
      <xdr:colOff>597960</xdr:colOff>
      <xdr:row>35</xdr:row>
      <xdr:rowOff>168480</xdr:rowOff>
    </xdr:to>
    <xdr:graphicFrame>
      <xdr:nvGraphicFramePr>
        <xdr:cNvPr id="0" name="Chart 1"/>
        <xdr:cNvGraphicFramePr/>
      </xdr:nvGraphicFramePr>
      <xdr:xfrm>
        <a:off x="5004360" y="4362480"/>
        <a:ext cx="4499640" cy="30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36</xdr:row>
      <xdr:rowOff>156960</xdr:rowOff>
    </xdr:from>
    <xdr:to>
      <xdr:col>15</xdr:col>
      <xdr:colOff>597960</xdr:colOff>
      <xdr:row>50</xdr:row>
      <xdr:rowOff>189720</xdr:rowOff>
    </xdr:to>
    <xdr:graphicFrame>
      <xdr:nvGraphicFramePr>
        <xdr:cNvPr id="1" name="Chart 2"/>
        <xdr:cNvGraphicFramePr/>
      </xdr:nvGraphicFramePr>
      <xdr:xfrm>
        <a:off x="5004360" y="7601040"/>
        <a:ext cx="44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12</xdr:row>
      <xdr:rowOff>21960</xdr:rowOff>
    </xdr:from>
    <xdr:to>
      <xdr:col>9</xdr:col>
      <xdr:colOff>644400</xdr:colOff>
      <xdr:row>27</xdr:row>
      <xdr:rowOff>44280</xdr:rowOff>
    </xdr:to>
    <xdr:graphicFrame>
      <xdr:nvGraphicFramePr>
        <xdr:cNvPr id="2" name="Chart 1"/>
        <xdr:cNvGraphicFramePr/>
      </xdr:nvGraphicFramePr>
      <xdr:xfrm>
        <a:off x="352440" y="264780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15</xdr:row>
      <xdr:rowOff>78120</xdr:rowOff>
    </xdr:from>
    <xdr:to>
      <xdr:col>15</xdr:col>
      <xdr:colOff>189360</xdr:colOff>
      <xdr:row>32</xdr:row>
      <xdr:rowOff>79200</xdr:rowOff>
    </xdr:to>
    <xdr:graphicFrame>
      <xdr:nvGraphicFramePr>
        <xdr:cNvPr id="3" name="Chart 1"/>
        <xdr:cNvGraphicFramePr/>
      </xdr:nvGraphicFramePr>
      <xdr:xfrm>
        <a:off x="4840560" y="321948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7A5F"/>
    <pageSetUpPr fitToPage="true"/>
  </sheetPr>
  <dimension ref="B2:C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100"/>
  </cols>
  <sheetData>
    <row r="2" customFormat="false" ht="27.6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/>
    </row>
    <row r="7" customFormat="false" ht="19.4" hidden="false" customHeight="false" outlineLevel="0" collapsed="false">
      <c r="B7" s="5" t="s">
        <v>3</v>
      </c>
      <c r="C7" s="6"/>
    </row>
    <row r="8" customFormat="false" ht="15" hidden="false" customHeight="false" outlineLevel="0" collapsed="false">
      <c r="B8" s="7" t="s">
        <v>4</v>
      </c>
      <c r="C8" s="8" t="s">
        <v>5</v>
      </c>
    </row>
    <row r="9" customFormat="false" ht="15" hidden="false" customHeight="false" outlineLevel="0" collapsed="false">
      <c r="B9" s="7" t="s">
        <v>4</v>
      </c>
      <c r="C9" s="8" t="s">
        <v>6</v>
      </c>
    </row>
    <row r="10" customFormat="false" ht="15" hidden="false" customHeight="false" outlineLevel="0" collapsed="false">
      <c r="B10" s="7" t="s">
        <v>4</v>
      </c>
      <c r="C10" s="8" t="s">
        <v>7</v>
      </c>
    </row>
    <row r="11" customFormat="false" ht="15" hidden="false" customHeight="false" outlineLevel="0" collapsed="false">
      <c r="B11" s="7" t="s">
        <v>4</v>
      </c>
      <c r="C11" s="8" t="s">
        <v>8</v>
      </c>
    </row>
    <row r="12" customFormat="false" ht="15" hidden="false" customHeight="false" outlineLevel="0" collapsed="false">
      <c r="B12" s="7" t="s">
        <v>4</v>
      </c>
      <c r="C12" s="8" t="s">
        <v>9</v>
      </c>
    </row>
    <row r="14" customFormat="false" ht="19.4" hidden="false" customHeight="false" outlineLevel="0" collapsed="false">
      <c r="B14" s="5" t="s">
        <v>10</v>
      </c>
      <c r="C14" s="6"/>
    </row>
    <row r="15" customFormat="false" ht="15" hidden="false" customHeight="false" outlineLevel="0" collapsed="false">
      <c r="B15" s="7" t="s">
        <v>11</v>
      </c>
      <c r="C15" s="8" t="s">
        <v>12</v>
      </c>
    </row>
    <row r="16" customFormat="false" ht="15" hidden="false" customHeight="false" outlineLevel="0" collapsed="false">
      <c r="B16" s="7" t="s">
        <v>13</v>
      </c>
      <c r="C16" s="9" t="s">
        <v>14</v>
      </c>
    </row>
    <row r="17" customFormat="false" ht="15" hidden="false" customHeight="false" outlineLevel="0" collapsed="false">
      <c r="B17" s="7" t="s">
        <v>15</v>
      </c>
      <c r="C17" s="8" t="s">
        <v>16</v>
      </c>
    </row>
    <row r="18" customFormat="false" ht="15" hidden="false" customHeight="false" outlineLevel="0" collapsed="false">
      <c r="B18" s="7" t="s">
        <v>17</v>
      </c>
      <c r="C18" s="8" t="s">
        <v>18</v>
      </c>
    </row>
    <row r="19" customFormat="false" ht="29.85" hidden="false" customHeight="false" outlineLevel="0" collapsed="false">
      <c r="B19" s="7" t="s">
        <v>19</v>
      </c>
      <c r="C19" s="8" t="s">
        <v>20</v>
      </c>
    </row>
    <row r="21" customFormat="false" ht="19.4" hidden="false" customHeight="false" outlineLevel="0" collapsed="false">
      <c r="B21" s="5" t="s">
        <v>21</v>
      </c>
      <c r="C21" s="6"/>
    </row>
    <row r="22" customFormat="false" ht="15" hidden="false" customHeight="false" outlineLevel="0" collapsed="false">
      <c r="B22" s="7" t="s">
        <v>11</v>
      </c>
      <c r="C22" s="8" t="s">
        <v>22</v>
      </c>
    </row>
    <row r="23" customFormat="false" ht="15" hidden="false" customHeight="false" outlineLevel="0" collapsed="false">
      <c r="B23" s="7" t="s">
        <v>13</v>
      </c>
      <c r="C23" s="8" t="s">
        <v>23</v>
      </c>
    </row>
    <row r="24" customFormat="false" ht="15" hidden="false" customHeight="false" outlineLevel="0" collapsed="false">
      <c r="B24" s="7" t="s">
        <v>15</v>
      </c>
      <c r="C24" s="8" t="s">
        <v>24</v>
      </c>
    </row>
    <row r="25" customFormat="false" ht="15" hidden="false" customHeight="false" outlineLevel="0" collapsed="false">
      <c r="B25" s="7" t="s">
        <v>17</v>
      </c>
      <c r="C25" s="8" t="s">
        <v>25</v>
      </c>
    </row>
    <row r="26" customFormat="false" ht="15" hidden="false" customHeight="false" outlineLevel="0" collapsed="false">
      <c r="B26" s="7" t="s">
        <v>19</v>
      </c>
      <c r="C26" s="8" t="s">
        <v>26</v>
      </c>
    </row>
    <row r="28" customFormat="false" ht="19.4" hidden="false" customHeight="false" outlineLevel="0" collapsed="false">
      <c r="B28" s="5" t="s">
        <v>27</v>
      </c>
      <c r="C28" s="6"/>
    </row>
    <row r="29" customFormat="false" ht="15" hidden="false" customHeight="false" outlineLevel="0" collapsed="false">
      <c r="B29" s="7" t="s">
        <v>4</v>
      </c>
      <c r="C29" s="8" t="s">
        <v>28</v>
      </c>
    </row>
    <row r="30" customFormat="false" ht="15" hidden="false" customHeight="false" outlineLevel="0" collapsed="false">
      <c r="B30" s="7" t="s">
        <v>4</v>
      </c>
      <c r="C30" s="8" t="s">
        <v>29</v>
      </c>
    </row>
    <row r="32" customFormat="false" ht="19.4" hidden="false" customHeight="false" outlineLevel="0" collapsed="false">
      <c r="B32" s="5" t="s">
        <v>30</v>
      </c>
      <c r="C32" s="6"/>
    </row>
    <row r="33" customFormat="false" ht="15" hidden="false" customHeight="false" outlineLevel="0" collapsed="false">
      <c r="B33" s="7" t="s">
        <v>11</v>
      </c>
      <c r="C33" s="8" t="s">
        <v>31</v>
      </c>
    </row>
    <row r="34" customFormat="false" ht="15" hidden="false" customHeight="false" outlineLevel="0" collapsed="false">
      <c r="B34" s="7" t="s">
        <v>13</v>
      </c>
      <c r="C34" s="8" t="s">
        <v>32</v>
      </c>
    </row>
    <row r="35" customFormat="false" ht="15" hidden="false" customHeight="false" outlineLevel="0" collapsed="false">
      <c r="B35" s="7" t="s">
        <v>15</v>
      </c>
      <c r="C35" s="8" t="s">
        <v>33</v>
      </c>
    </row>
    <row r="37" customFormat="false" ht="19.4" hidden="false" customHeight="false" outlineLevel="0" collapsed="false">
      <c r="B37" s="5" t="s">
        <v>34</v>
      </c>
      <c r="C37" s="6"/>
    </row>
    <row r="38" customFormat="false" ht="15" hidden="false" customHeight="false" outlineLevel="0" collapsed="false">
      <c r="B38" s="7" t="s">
        <v>35</v>
      </c>
      <c r="C38" s="8" t="s">
        <v>36</v>
      </c>
    </row>
    <row r="39" customFormat="false" ht="15" hidden="false" customHeight="false" outlineLevel="0" collapsed="false">
      <c r="B39" s="7" t="s">
        <v>35</v>
      </c>
      <c r="C39" s="8" t="s">
        <v>37</v>
      </c>
    </row>
    <row r="40" customFormat="false" ht="15" hidden="false" customHeight="false" outlineLevel="0" collapsed="false">
      <c r="B40" s="7" t="s">
        <v>35</v>
      </c>
      <c r="C40" s="8" t="s">
        <v>38</v>
      </c>
    </row>
    <row r="41" customFormat="false" ht="15" hidden="false" customHeight="false" outlineLevel="0" collapsed="false">
      <c r="B41" s="7" t="s">
        <v>35</v>
      </c>
      <c r="C41" s="8" t="s">
        <v>39</v>
      </c>
    </row>
    <row r="43" customFormat="false" ht="15" hidden="false" customHeight="false" outlineLevel="0" collapsed="false">
      <c r="B43" s="10" t="s">
        <v>40</v>
      </c>
      <c r="C43" s="6"/>
    </row>
    <row r="44" customFormat="false" ht="15" hidden="false" customHeight="false" outlineLevel="0" collapsed="false">
      <c r="C44" s="11" t="s">
        <v>41</v>
      </c>
    </row>
    <row r="45" customFormat="false" ht="15" hidden="false" customHeight="false" outlineLevel="0" collapsed="false">
      <c r="B45" s="12" t="s">
        <v>42</v>
      </c>
      <c r="C45" s="13" t="n">
        <f aca="false">기간별요약!C6</f>
        <v>46412</v>
      </c>
    </row>
    <row r="46" customFormat="false" ht="15" hidden="false" customHeight="false" outlineLevel="0" collapsed="false">
      <c r="B46" s="12" t="s">
        <v>43</v>
      </c>
      <c r="C46" s="13" t="n">
        <f aca="false">기간별요약!D6</f>
        <v>46442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A29E"/>
    <pageSetUpPr fitToPage="true"/>
  </sheetPr>
  <dimension ref="B2:K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3"/>
    <col collapsed="false" customWidth="true" hidden="false" outlineLevel="0" max="9" min="9" style="0" width="14"/>
  </cols>
  <sheetData>
    <row r="2" customFormat="false" ht="23.85" hidden="false" customHeight="false" outlineLevel="0" collapsed="false">
      <c r="B2" s="14" t="s">
        <v>44</v>
      </c>
    </row>
    <row r="3" customFormat="false" ht="15" hidden="false" customHeight="false" outlineLevel="0" collapsed="false">
      <c r="B3" s="15" t="s">
        <v>45</v>
      </c>
    </row>
    <row r="4" customFormat="false" ht="15" hidden="false" customHeight="false" outlineLevel="0" collapsed="false">
      <c r="B4" s="16" t="s">
        <v>46</v>
      </c>
      <c r="C4" s="4"/>
      <c r="D4" s="4"/>
      <c r="E4" s="4"/>
      <c r="F4" s="4"/>
      <c r="G4" s="4"/>
      <c r="H4" s="4"/>
      <c r="I4" s="4"/>
      <c r="J4" s="4"/>
      <c r="K4" s="4"/>
    </row>
    <row r="5" customFormat="false" ht="15" hidden="false" customHeight="false" outlineLevel="0" collapsed="false">
      <c r="B5" s="17" t="s">
        <v>47</v>
      </c>
      <c r="C5" s="18" t="n">
        <v>2027</v>
      </c>
    </row>
    <row r="6" customFormat="false" ht="15" hidden="false" customHeight="false" outlineLevel="0" collapsed="false">
      <c r="B6" s="17" t="s">
        <v>48</v>
      </c>
      <c r="C6" s="19" t="n">
        <v>25</v>
      </c>
      <c r="D6" s="11" t="s">
        <v>49</v>
      </c>
    </row>
    <row r="7" customFormat="false" ht="15" hidden="false" customHeight="false" outlineLevel="0" collapsed="false">
      <c r="B7" s="20" t="s">
        <v>50</v>
      </c>
      <c r="C7" s="21" t="s">
        <v>51</v>
      </c>
      <c r="D7" s="11" t="s">
        <v>52</v>
      </c>
    </row>
    <row r="8" customFormat="false" ht="15" hidden="false" customHeight="false" outlineLevel="0" collapsed="false">
      <c r="B8" s="17" t="s">
        <v>53</v>
      </c>
      <c r="C8" s="22" t="n">
        <v>2500000</v>
      </c>
      <c r="D8" s="15" t="s">
        <v>54</v>
      </c>
    </row>
    <row r="10" customFormat="false" ht="15" hidden="false" customHeight="false" outlineLevel="0" collapsed="false">
      <c r="B10" s="23" t="s">
        <v>55</v>
      </c>
    </row>
    <row r="11" customFormat="false" ht="21.75" hidden="false" customHeight="true" outlineLevel="0" collapsed="false">
      <c r="B11" s="24" t="s">
        <v>56</v>
      </c>
      <c r="C11" s="24" t="s">
        <v>57</v>
      </c>
      <c r="D11" s="24" t="s">
        <v>58</v>
      </c>
      <c r="E11" s="24" t="s">
        <v>59</v>
      </c>
      <c r="F11" s="24" t="s">
        <v>60</v>
      </c>
      <c r="G11" s="24" t="s">
        <v>61</v>
      </c>
      <c r="I11" s="25" t="s">
        <v>62</v>
      </c>
    </row>
    <row r="12" customFormat="false" ht="15" hidden="false" customHeight="false" outlineLevel="0" collapsed="false">
      <c r="B12" s="17" t="s">
        <v>63</v>
      </c>
      <c r="C12" s="26" t="s">
        <v>64</v>
      </c>
      <c r="D12" s="27" t="n">
        <v>0.4</v>
      </c>
      <c r="E12" s="22"/>
      <c r="F12" s="28" t="n">
        <f aca="false">IF(C12="%",ROUND($C$8*N(D12),0),N(E12))</f>
        <v>1000000</v>
      </c>
      <c r="G12" s="29" t="n">
        <f aca="false">IF($C$8=0,0,F12/$C$8)</f>
        <v>0.4</v>
      </c>
      <c r="I12" s="30" t="str">
        <f aca="false">B12</f>
        <v>생활비</v>
      </c>
    </row>
    <row r="13" customFormat="false" ht="15" hidden="false" customHeight="false" outlineLevel="0" collapsed="false">
      <c r="B13" s="17" t="s">
        <v>65</v>
      </c>
      <c r="C13" s="26" t="s">
        <v>64</v>
      </c>
      <c r="D13" s="27" t="n">
        <v>0.25</v>
      </c>
      <c r="E13" s="22"/>
      <c r="F13" s="28" t="n">
        <f aca="false">IF(C13="%",ROUND($C$8*N(D13),0),N(E13))</f>
        <v>625000</v>
      </c>
      <c r="G13" s="29" t="n">
        <f aca="false">IF($C$8=0,0,F13/$C$8)</f>
        <v>0.25</v>
      </c>
      <c r="I13" s="30" t="str">
        <f aca="false">B13</f>
        <v>고정비</v>
      </c>
    </row>
    <row r="14" customFormat="false" ht="15" hidden="false" customHeight="false" outlineLevel="0" collapsed="false">
      <c r="B14" s="17" t="s">
        <v>66</v>
      </c>
      <c r="C14" s="26" t="s">
        <v>64</v>
      </c>
      <c r="D14" s="27" t="n">
        <v>0.2</v>
      </c>
      <c r="E14" s="22"/>
      <c r="F14" s="28" t="n">
        <f aca="false">IF(C14="%",ROUND($C$8*N(D14),0),N(E14))</f>
        <v>500000</v>
      </c>
      <c r="G14" s="29" t="n">
        <f aca="false">IF($C$8=0,0,F14/$C$8)</f>
        <v>0.2</v>
      </c>
      <c r="I14" s="30" t="str">
        <f aca="false">B14</f>
        <v>저축</v>
      </c>
    </row>
    <row r="15" customFormat="false" ht="15" hidden="false" customHeight="false" outlineLevel="0" collapsed="false">
      <c r="B15" s="17" t="s">
        <v>67</v>
      </c>
      <c r="C15" s="26" t="s">
        <v>64</v>
      </c>
      <c r="D15" s="27" t="n">
        <v>0.1</v>
      </c>
      <c r="E15" s="22"/>
      <c r="F15" s="28" t="n">
        <f aca="false">IF(C15="%",ROUND($C$8*N(D15),0),N(E15))</f>
        <v>250000</v>
      </c>
      <c r="G15" s="29" t="n">
        <f aca="false">IF($C$8=0,0,F15/$C$8)</f>
        <v>0.1</v>
      </c>
      <c r="I15" s="30" t="str">
        <f aca="false">B15</f>
        <v>비상금</v>
      </c>
    </row>
    <row r="16" customFormat="false" ht="15" hidden="false" customHeight="false" outlineLevel="0" collapsed="false">
      <c r="B16" s="31" t="s">
        <v>68</v>
      </c>
      <c r="C16" s="21" t="s">
        <v>69</v>
      </c>
      <c r="D16" s="27"/>
      <c r="E16" s="22" t="n">
        <v>125000</v>
      </c>
      <c r="F16" s="28" t="n">
        <f aca="false">IF(C16="%",ROUND($C$8*N(D16),0),N(E16))</f>
        <v>125000</v>
      </c>
      <c r="G16" s="29" t="n">
        <f aca="false">IF($C$8=0,0,F16/$C$8)</f>
        <v>0.05</v>
      </c>
      <c r="I16" s="30" t="str">
        <f aca="false">B16</f>
        <v>기타</v>
      </c>
    </row>
    <row r="17" customFormat="false" ht="15" hidden="false" customHeight="false" outlineLevel="0" collapsed="false">
      <c r="B17" s="17" t="s">
        <v>70</v>
      </c>
      <c r="F17" s="32" t="n">
        <f aca="false">SUM(F12:F16)</f>
        <v>2500000</v>
      </c>
      <c r="G17" s="29" t="n">
        <f aca="false">IF($C$8=0,0,F17/$C$8)</f>
        <v>1</v>
      </c>
      <c r="I17" s="30" t="s">
        <v>71</v>
      </c>
    </row>
    <row r="18" customFormat="false" ht="15" hidden="false" customHeight="false" outlineLevel="0" collapsed="false">
      <c r="B18" s="17" t="s">
        <v>72</v>
      </c>
      <c r="F18" s="32" t="n">
        <f aca="false">C8-F17</f>
        <v>0</v>
      </c>
      <c r="G18" s="33" t="str">
        <f aca="false">IF(F18&lt;0,"수입보다 많이 나눴어요",IF(F18=0,"딱 맞아요","남은 돈도 나눠 주세요"))</f>
        <v>딱 맞아요</v>
      </c>
    </row>
    <row r="19" customFormat="false" ht="15" hidden="false" customHeight="false" outlineLevel="0" collapsed="false">
      <c r="C19" s="15" t="s">
        <v>73</v>
      </c>
    </row>
    <row r="20" customFormat="false" ht="19.4" hidden="false" customHeight="false" outlineLevel="0" collapsed="false">
      <c r="B20" s="23" t="s">
        <v>74</v>
      </c>
    </row>
    <row r="21" customFormat="false" ht="21.75" hidden="false" customHeight="true" outlineLevel="0" collapsed="false">
      <c r="B21" s="24" t="s">
        <v>75</v>
      </c>
      <c r="C21" s="24" t="s">
        <v>56</v>
      </c>
      <c r="D21" s="24" t="s">
        <v>76</v>
      </c>
      <c r="F21" s="24" t="s">
        <v>77</v>
      </c>
    </row>
    <row r="22" customFormat="false" ht="15" hidden="false" customHeight="false" outlineLevel="0" collapsed="false">
      <c r="B22" s="34" t="s">
        <v>78</v>
      </c>
      <c r="C22" s="21" t="s">
        <v>63</v>
      </c>
      <c r="D22" s="22" t="n">
        <v>400000</v>
      </c>
      <c r="F22" s="34" t="s">
        <v>79</v>
      </c>
    </row>
    <row r="23" customFormat="false" ht="15" hidden="false" customHeight="false" outlineLevel="0" collapsed="false">
      <c r="B23" s="34" t="s">
        <v>80</v>
      </c>
      <c r="C23" s="21" t="s">
        <v>63</v>
      </c>
      <c r="D23" s="22" t="n">
        <v>80000</v>
      </c>
      <c r="F23" s="34" t="s">
        <v>81</v>
      </c>
    </row>
    <row r="24" customFormat="false" ht="15" hidden="false" customHeight="false" outlineLevel="0" collapsed="false">
      <c r="B24" s="34" t="s">
        <v>82</v>
      </c>
      <c r="C24" s="21" t="s">
        <v>63</v>
      </c>
      <c r="D24" s="22" t="n">
        <v>60000</v>
      </c>
      <c r="F24" s="34" t="s">
        <v>83</v>
      </c>
    </row>
    <row r="25" customFormat="false" ht="15" hidden="false" customHeight="false" outlineLevel="0" collapsed="false">
      <c r="B25" s="34" t="s">
        <v>84</v>
      </c>
      <c r="C25" s="21" t="s">
        <v>63</v>
      </c>
      <c r="D25" s="22" t="n">
        <v>100000</v>
      </c>
      <c r="F25" s="34" t="s">
        <v>85</v>
      </c>
    </row>
    <row r="26" customFormat="false" ht="15" hidden="false" customHeight="false" outlineLevel="0" collapsed="false">
      <c r="B26" s="34" t="s">
        <v>86</v>
      </c>
      <c r="C26" s="21" t="s">
        <v>63</v>
      </c>
      <c r="D26" s="22" t="n">
        <v>100000</v>
      </c>
      <c r="F26" s="34" t="s">
        <v>87</v>
      </c>
    </row>
    <row r="27" customFormat="false" ht="15" hidden="false" customHeight="false" outlineLevel="0" collapsed="false">
      <c r="B27" s="34" t="s">
        <v>88</v>
      </c>
      <c r="C27" s="21" t="s">
        <v>63</v>
      </c>
      <c r="D27" s="22" t="n">
        <v>80000</v>
      </c>
      <c r="F27" s="34"/>
    </row>
    <row r="28" customFormat="false" ht="15" hidden="false" customHeight="false" outlineLevel="0" collapsed="false">
      <c r="B28" s="34" t="s">
        <v>89</v>
      </c>
      <c r="C28" s="21" t="s">
        <v>63</v>
      </c>
      <c r="D28" s="22"/>
      <c r="F28" s="34"/>
    </row>
    <row r="29" customFormat="false" ht="15" hidden="false" customHeight="false" outlineLevel="0" collapsed="false">
      <c r="B29" s="34" t="s">
        <v>90</v>
      </c>
      <c r="C29" s="21" t="s">
        <v>63</v>
      </c>
      <c r="D29" s="22"/>
      <c r="F29" s="34"/>
    </row>
    <row r="30" customFormat="false" ht="15" hidden="false" customHeight="false" outlineLevel="0" collapsed="false">
      <c r="B30" s="34" t="s">
        <v>91</v>
      </c>
      <c r="C30" s="21" t="s">
        <v>65</v>
      </c>
      <c r="D30" s="22"/>
      <c r="F30" s="34"/>
    </row>
    <row r="31" customFormat="false" ht="15" hidden="false" customHeight="false" outlineLevel="0" collapsed="false">
      <c r="B31" s="34" t="s">
        <v>92</v>
      </c>
      <c r="C31" s="21" t="s">
        <v>65</v>
      </c>
      <c r="D31" s="22"/>
      <c r="F31" s="34"/>
    </row>
    <row r="32" customFormat="false" ht="15" hidden="false" customHeight="false" outlineLevel="0" collapsed="false">
      <c r="B32" s="34" t="s">
        <v>93</v>
      </c>
      <c r="C32" s="21" t="s">
        <v>65</v>
      </c>
      <c r="D32" s="22"/>
    </row>
    <row r="33" customFormat="false" ht="15" hidden="false" customHeight="false" outlineLevel="0" collapsed="false">
      <c r="B33" s="34" t="s">
        <v>94</v>
      </c>
      <c r="C33" s="21" t="s">
        <v>65</v>
      </c>
      <c r="D33" s="22"/>
    </row>
    <row r="34" customFormat="false" ht="15" hidden="false" customHeight="false" outlineLevel="0" collapsed="false">
      <c r="B34" s="34" t="s">
        <v>95</v>
      </c>
      <c r="C34" s="21" t="s">
        <v>65</v>
      </c>
      <c r="D34" s="22"/>
    </row>
    <row r="35" customFormat="false" ht="15" hidden="false" customHeight="false" outlineLevel="0" collapsed="false">
      <c r="B35" s="34" t="s">
        <v>96</v>
      </c>
      <c r="C35" s="21" t="s">
        <v>66</v>
      </c>
      <c r="D35" s="22"/>
    </row>
    <row r="36" customFormat="false" ht="15" hidden="false" customHeight="false" outlineLevel="0" collapsed="false">
      <c r="B36" s="34" t="s">
        <v>97</v>
      </c>
      <c r="C36" s="21" t="s">
        <v>66</v>
      </c>
      <c r="D36" s="22"/>
    </row>
    <row r="37" customFormat="false" ht="15" hidden="false" customHeight="false" outlineLevel="0" collapsed="false">
      <c r="B37" s="34" t="s">
        <v>98</v>
      </c>
      <c r="C37" s="21" t="s">
        <v>67</v>
      </c>
      <c r="D37" s="22"/>
    </row>
    <row r="38" customFormat="false" ht="15" hidden="false" customHeight="false" outlineLevel="0" collapsed="false">
      <c r="B38" s="34" t="s">
        <v>99</v>
      </c>
      <c r="C38" s="21" t="s">
        <v>67</v>
      </c>
      <c r="D38" s="22"/>
    </row>
    <row r="39" customFormat="false" ht="15" hidden="false" customHeight="false" outlineLevel="0" collapsed="false">
      <c r="B39" s="34" t="s">
        <v>100</v>
      </c>
      <c r="C39" s="21" t="s">
        <v>68</v>
      </c>
      <c r="D39" s="22"/>
    </row>
    <row r="40" customFormat="false" ht="15" hidden="false" customHeight="false" outlineLevel="0" collapsed="false">
      <c r="B40" s="34" t="s">
        <v>101</v>
      </c>
      <c r="C40" s="21" t="s">
        <v>71</v>
      </c>
      <c r="D40" s="22"/>
    </row>
    <row r="41" customFormat="false" ht="15" hidden="false" customHeight="false" outlineLevel="0" collapsed="false">
      <c r="B41" s="34" t="s">
        <v>102</v>
      </c>
      <c r="C41" s="21" t="s">
        <v>71</v>
      </c>
      <c r="D41" s="22"/>
    </row>
    <row r="42" customFormat="false" ht="15" hidden="false" customHeight="false" outlineLevel="0" collapsed="false">
      <c r="B42" s="34" t="s">
        <v>103</v>
      </c>
      <c r="C42" s="21" t="s">
        <v>71</v>
      </c>
      <c r="D42" s="22"/>
    </row>
    <row r="43" customFormat="false" ht="15" hidden="false" customHeight="false" outlineLevel="0" collapsed="false">
      <c r="B43" s="34" t="s">
        <v>104</v>
      </c>
      <c r="C43" s="21" t="s">
        <v>71</v>
      </c>
      <c r="D43" s="22"/>
    </row>
    <row r="44" customFormat="false" ht="15" hidden="false" customHeight="false" outlineLevel="0" collapsed="false">
      <c r="B44" s="34"/>
      <c r="C44" s="21"/>
      <c r="D44" s="22"/>
    </row>
    <row r="45" customFormat="false" ht="15" hidden="false" customHeight="false" outlineLevel="0" collapsed="false">
      <c r="B45" s="34"/>
      <c r="C45" s="21"/>
      <c r="D45" s="22"/>
    </row>
    <row r="46" customFormat="false" ht="15" hidden="false" customHeight="false" outlineLevel="0" collapsed="false">
      <c r="B46" s="34"/>
      <c r="C46" s="21"/>
      <c r="D46" s="22"/>
    </row>
    <row r="47" customFormat="false" ht="15" hidden="false" customHeight="false" outlineLevel="0" collapsed="false">
      <c r="B47" s="34"/>
      <c r="C47" s="21"/>
      <c r="D47" s="22"/>
    </row>
    <row r="48" customFormat="false" ht="15" hidden="false" customHeight="false" outlineLevel="0" collapsed="false">
      <c r="B48" s="34"/>
      <c r="C48" s="21"/>
      <c r="D48" s="22"/>
    </row>
    <row r="49" customFormat="false" ht="15" hidden="false" customHeight="false" outlineLevel="0" collapsed="false">
      <c r="B49" s="34"/>
      <c r="C49" s="21"/>
      <c r="D49" s="22"/>
    </row>
    <row r="50" customFormat="false" ht="15" hidden="false" customHeight="false" outlineLevel="0" collapsed="false">
      <c r="B50" s="34"/>
      <c r="C50" s="21"/>
      <c r="D50" s="22"/>
    </row>
    <row r="51" customFormat="false" ht="15" hidden="false" customHeight="false" outlineLevel="0" collapsed="false">
      <c r="B51" s="34"/>
      <c r="C51" s="21"/>
      <c r="D51" s="22"/>
    </row>
    <row r="52" customFormat="false" ht="15" hidden="false" customHeight="false" outlineLevel="0" collapsed="false">
      <c r="B52" s="34"/>
      <c r="C52" s="21"/>
      <c r="D52" s="22"/>
    </row>
    <row r="53" customFormat="false" ht="15" hidden="false" customHeight="false" outlineLevel="0" collapsed="false">
      <c r="B53" s="34"/>
      <c r="C53" s="21"/>
      <c r="D53" s="22"/>
    </row>
    <row r="54" customFormat="false" ht="15" hidden="false" customHeight="false" outlineLevel="0" collapsed="false">
      <c r="B54" s="34"/>
      <c r="C54" s="21"/>
      <c r="D54" s="22"/>
    </row>
    <row r="55" customFormat="false" ht="15" hidden="false" customHeight="false" outlineLevel="0" collapsed="false">
      <c r="B55" s="34"/>
      <c r="C55" s="21"/>
      <c r="D55" s="22"/>
    </row>
    <row r="56" customFormat="false" ht="15" hidden="false" customHeight="false" outlineLevel="0" collapsed="false">
      <c r="B56" s="34"/>
      <c r="C56" s="21"/>
      <c r="D56" s="22"/>
    </row>
    <row r="57" customFormat="false" ht="15" hidden="false" customHeight="false" outlineLevel="0" collapsed="false">
      <c r="B57" s="34"/>
      <c r="C57" s="21"/>
      <c r="D57" s="22"/>
    </row>
    <row r="58" customFormat="false" ht="15" hidden="false" customHeight="false" outlineLevel="0" collapsed="false">
      <c r="B58" s="34"/>
      <c r="C58" s="21"/>
      <c r="D58" s="22"/>
    </row>
    <row r="59" customFormat="false" ht="15" hidden="false" customHeight="false" outlineLevel="0" collapsed="false">
      <c r="B59" s="34"/>
      <c r="C59" s="21"/>
      <c r="D59" s="22"/>
    </row>
    <row r="60" customFormat="false" ht="15" hidden="false" customHeight="false" outlineLevel="0" collapsed="false">
      <c r="B60" s="34"/>
      <c r="C60" s="21"/>
      <c r="D60" s="22"/>
    </row>
    <row r="61" customFormat="false" ht="15" hidden="false" customHeight="false" outlineLevel="0" collapsed="false">
      <c r="B61" s="34"/>
      <c r="C61" s="21"/>
      <c r="D61" s="22"/>
    </row>
  </sheetData>
  <conditionalFormatting sqref="F18">
    <cfRule type="cellIs" priority="2" operator="lessThan" aboveAverage="0" equalAverage="0" bottom="0" percent="0" rank="0" text="" dxfId="0">
      <formula>0</formula>
    </cfRule>
  </conditionalFormatting>
  <dataValidations count="4">
    <dataValidation allowBlank="false" error="1~31 사이 숫자를 넣어 주세요" errorStyle="stop" operator="between" showDropDown="false" showErrorMessage="true" showInputMessage="false" sqref="C6" type="whole">
      <formula1>1</formula1>
      <formula2>31</formula2>
    </dataValidation>
    <dataValidation allowBlank="false" errorStyle="stop" operator="between" showDropDown="false" showErrorMessage="false" showInputMessage="false" sqref="C7" type="list">
      <formula1>"이번달 월급날,지난달 월급날"</formula1>
      <formula2>0</formula2>
    </dataValidation>
    <dataValidation allowBlank="false" errorStyle="stop" operator="between" showDropDown="false" showErrorMessage="false" showInputMessage="false" sqref="C12:C16" type="list">
      <formula1>"%,금액"</formula1>
      <formula2>0</formula2>
    </dataValidation>
    <dataValidation allowBlank="true" errorStyle="stop" operator="between" showDropDown="false" showErrorMessage="false" showInputMessage="false" sqref="C22:C61" type="list">
      <formula1>$I$12:$I$17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D62"/>
    <pageSetUpPr fitToPage="true"/>
  </sheetPr>
  <dimension ref="A2:K3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24"/>
    <col collapsed="false" customWidth="true" hidden="false" outlineLevel="0" max="4" min="4" style="0" width="13"/>
    <col collapsed="false" customWidth="true" hidden="false" outlineLevel="0" max="5" min="5" style="0" width="11"/>
    <col collapsed="false" customWidth="true" hidden="false" outlineLevel="0" max="6" min="6" style="0" width="18"/>
    <col collapsed="false" customWidth="true" hidden="false" outlineLevel="0" max="7" min="7" style="0" width="11"/>
    <col collapsed="false" customWidth="true" hidden="false" outlineLevel="0" max="8" min="8" style="0" width="10"/>
    <col collapsed="false" customWidth="true" hidden="false" outlineLevel="0" max="9" min="9" style="0" width="9"/>
  </cols>
  <sheetData>
    <row r="2" customFormat="false" ht="23.85" hidden="false" customHeight="false" outlineLevel="0" collapsed="false">
      <c r="B2" s="14" t="s">
        <v>105</v>
      </c>
    </row>
    <row r="3" customFormat="false" ht="15" hidden="false" customHeight="false" outlineLevel="0" collapsed="false">
      <c r="B3" s="15" t="s">
        <v>106</v>
      </c>
    </row>
    <row r="4" customFormat="false" ht="15" hidden="false" customHeight="false" outlineLevel="0" collapsed="false">
      <c r="B4" s="16" t="s">
        <v>46</v>
      </c>
      <c r="C4" s="4"/>
      <c r="D4" s="4"/>
      <c r="E4" s="4"/>
      <c r="F4" s="4"/>
      <c r="G4" s="4"/>
      <c r="H4" s="4"/>
      <c r="I4" s="4"/>
      <c r="J4" s="4"/>
      <c r="K4" s="4"/>
    </row>
    <row r="5" customFormat="false" ht="21.75" hidden="false" customHeight="true" outlineLevel="0" collapsed="false">
      <c r="A5" s="24" t="s">
        <v>107</v>
      </c>
      <c r="B5" s="24" t="s">
        <v>75</v>
      </c>
      <c r="C5" s="24" t="s">
        <v>108</v>
      </c>
      <c r="D5" s="24" t="s">
        <v>59</v>
      </c>
      <c r="E5" s="24" t="s">
        <v>77</v>
      </c>
      <c r="F5" s="24" t="s">
        <v>109</v>
      </c>
      <c r="G5" s="24" t="s">
        <v>110</v>
      </c>
      <c r="H5" s="24" t="s">
        <v>111</v>
      </c>
      <c r="I5" s="24" t="s">
        <v>112</v>
      </c>
    </row>
    <row r="6" customFormat="false" ht="15" hidden="false" customHeight="false" outlineLevel="0" collapsed="false">
      <c r="A6" s="35" t="n">
        <v>46412</v>
      </c>
      <c r="B6" s="36" t="s">
        <v>101</v>
      </c>
      <c r="C6" s="37" t="s">
        <v>113</v>
      </c>
      <c r="D6" s="38" t="n">
        <v>2500000</v>
      </c>
      <c r="E6" s="36" t="s">
        <v>85</v>
      </c>
      <c r="F6" s="39"/>
      <c r="G6" s="40" t="str">
        <f aca="false">IF(B6="","",IFERROR(INDEX(설정!$C$22:$C$61,MATCH(B6,설정!$B$22:$B$61,0)),"미분류"))</f>
        <v>수입</v>
      </c>
      <c r="H6" s="41" t="n">
        <f aca="false">IF(A6="","",IF(OR(A6&lt;기간별요약!$C$6,A6&gt;기간별요약!$D$6),"기간외",MATCH(A6,기간별요약!$C$6,1)))</f>
        <v>1</v>
      </c>
      <c r="I6" s="40" t="str">
        <f aca="false">IF(G6="","",IF(G6="수입","수입","지출"))</f>
        <v>수입</v>
      </c>
    </row>
    <row r="7" customFormat="false" ht="15" hidden="false" customHeight="false" outlineLevel="0" collapsed="false">
      <c r="A7" s="35" t="n">
        <v>46413</v>
      </c>
      <c r="B7" s="36" t="s">
        <v>78</v>
      </c>
      <c r="C7" s="37" t="s">
        <v>114</v>
      </c>
      <c r="D7" s="38" t="n">
        <v>9000</v>
      </c>
      <c r="E7" s="36" t="s">
        <v>79</v>
      </c>
      <c r="F7" s="39"/>
      <c r="G7" s="40" t="str">
        <f aca="false">IF(B7="","",IFERROR(INDEX(설정!$C$22:$C$61,MATCH(B7,설정!$B$22:$B$61,0)),"미분류"))</f>
        <v>생활비</v>
      </c>
      <c r="H7" s="41" t="n">
        <f aca="false">IF(A7="","",IF(OR(A7&lt;기간별요약!$C$6,A7&gt;기간별요약!$D$6),"기간외",MATCH(A7,기간별요약!$C$6,1)))</f>
        <v>1</v>
      </c>
      <c r="I7" s="40" t="str">
        <f aca="false">IF(G7="","",IF(G7="수입","수입","지출"))</f>
        <v>지출</v>
      </c>
    </row>
    <row r="8" customFormat="false" ht="15" hidden="false" customHeight="false" outlineLevel="0" collapsed="false">
      <c r="A8" s="35" t="n">
        <v>46414</v>
      </c>
      <c r="B8" s="36" t="s">
        <v>92</v>
      </c>
      <c r="C8" s="37" t="s">
        <v>115</v>
      </c>
      <c r="D8" s="38" t="n">
        <v>55000</v>
      </c>
      <c r="E8" s="36" t="s">
        <v>85</v>
      </c>
      <c r="F8" s="39"/>
      <c r="G8" s="40" t="str">
        <f aca="false">IF(B8="","",IFERROR(INDEX(설정!$C$22:$C$61,MATCH(B8,설정!$B$22:$B$61,0)),"미분류"))</f>
        <v>고정비</v>
      </c>
      <c r="H8" s="41" t="n">
        <f aca="false">IF(A8="","",IF(OR(A8&lt;기간별요약!$C$6,A8&gt;기간별요약!$D$6),"기간외",MATCH(A8,기간별요약!$C$6,1)))</f>
        <v>1</v>
      </c>
      <c r="I8" s="40" t="str">
        <f aca="false">IF(G8="","",IF(G8="수입","수입","지출"))</f>
        <v>지출</v>
      </c>
    </row>
    <row r="9" customFormat="false" ht="15" hidden="false" customHeight="false" outlineLevel="0" collapsed="false">
      <c r="A9" s="42"/>
      <c r="B9" s="39"/>
      <c r="C9" s="39"/>
      <c r="D9" s="43"/>
      <c r="E9" s="39"/>
      <c r="F9" s="39"/>
      <c r="G9" s="40" t="str">
        <f aca="false">IF(B9="","",IFERROR(INDEX(설정!$C$22:$C$61,MATCH(B9,설정!$B$22:$B$61,0)),"미분류"))</f>
        <v/>
      </c>
      <c r="H9" s="41" t="str">
        <f aca="false">IF(A9="","",IF(OR(A9&lt;기간별요약!$C$6,A9&gt;기간별요약!$D$6),"기간외",MATCH(A9,기간별요약!$C$6,1)))</f>
        <v/>
      </c>
      <c r="I9" s="40" t="str">
        <f aca="false">IF(G9="","",IF(G9="수입","수입","지출"))</f>
        <v/>
      </c>
    </row>
    <row r="10" customFormat="false" ht="15" hidden="false" customHeight="false" outlineLevel="0" collapsed="false">
      <c r="A10" s="42"/>
      <c r="B10" s="39"/>
      <c r="C10" s="39"/>
      <c r="D10" s="43"/>
      <c r="E10" s="39"/>
      <c r="F10" s="39"/>
      <c r="G10" s="40" t="str">
        <f aca="false">IF(B10="","",IFERROR(INDEX(설정!$C$22:$C$61,MATCH(B10,설정!$B$22:$B$61,0)),"미분류"))</f>
        <v/>
      </c>
      <c r="H10" s="41" t="str">
        <f aca="false">IF(A10="","",IF(OR(A10&lt;기간별요약!$C$6,A10&gt;기간별요약!$D$6),"기간외",MATCH(A10,기간별요약!$C$6,1)))</f>
        <v/>
      </c>
      <c r="I10" s="40" t="str">
        <f aca="false">IF(G10="","",IF(G10="수입","수입","지출"))</f>
        <v/>
      </c>
    </row>
    <row r="11" customFormat="false" ht="15" hidden="false" customHeight="false" outlineLevel="0" collapsed="false">
      <c r="A11" s="42"/>
      <c r="B11" s="39"/>
      <c r="C11" s="39"/>
      <c r="D11" s="43"/>
      <c r="E11" s="39"/>
      <c r="F11" s="39"/>
      <c r="G11" s="40" t="str">
        <f aca="false">IF(B11="","",IFERROR(INDEX(설정!$C$22:$C$61,MATCH(B11,설정!$B$22:$B$61,0)),"미분류"))</f>
        <v/>
      </c>
      <c r="H11" s="41" t="str">
        <f aca="false">IF(A11="","",IF(OR(A11&lt;기간별요약!$C$6,A11&gt;기간별요약!$D$6),"기간외",MATCH(A11,기간별요약!$C$6,1)))</f>
        <v/>
      </c>
      <c r="I11" s="40" t="str">
        <f aca="false">IF(G11="","",IF(G11="수입","수입","지출"))</f>
        <v/>
      </c>
    </row>
    <row r="12" customFormat="false" ht="15" hidden="false" customHeight="false" outlineLevel="0" collapsed="false">
      <c r="A12" s="42"/>
      <c r="B12" s="39"/>
      <c r="C12" s="39"/>
      <c r="D12" s="43"/>
      <c r="E12" s="39"/>
      <c r="F12" s="39"/>
      <c r="G12" s="40" t="str">
        <f aca="false">IF(B12="","",IFERROR(INDEX(설정!$C$22:$C$61,MATCH(B12,설정!$B$22:$B$61,0)),"미분류"))</f>
        <v/>
      </c>
      <c r="H12" s="41" t="str">
        <f aca="false">IF(A12="","",IF(OR(A12&lt;기간별요약!$C$6,A12&gt;기간별요약!$D$6),"기간외",MATCH(A12,기간별요약!$C$6,1)))</f>
        <v/>
      </c>
      <c r="I12" s="40" t="str">
        <f aca="false">IF(G12="","",IF(G12="수입","수입","지출"))</f>
        <v/>
      </c>
    </row>
    <row r="13" customFormat="false" ht="15" hidden="false" customHeight="false" outlineLevel="0" collapsed="false">
      <c r="A13" s="42"/>
      <c r="B13" s="39"/>
      <c r="C13" s="39"/>
      <c r="D13" s="43"/>
      <c r="E13" s="39"/>
      <c r="F13" s="39"/>
      <c r="G13" s="40" t="str">
        <f aca="false">IF(B13="","",IFERROR(INDEX(설정!$C$22:$C$61,MATCH(B13,설정!$B$22:$B$61,0)),"미분류"))</f>
        <v/>
      </c>
      <c r="H13" s="41" t="str">
        <f aca="false">IF(A13="","",IF(OR(A13&lt;기간별요약!$C$6,A13&gt;기간별요약!$D$6),"기간외",MATCH(A13,기간별요약!$C$6,1)))</f>
        <v/>
      </c>
      <c r="I13" s="40" t="str">
        <f aca="false">IF(G13="","",IF(G13="수입","수입","지출"))</f>
        <v/>
      </c>
    </row>
    <row r="14" customFormat="false" ht="15" hidden="false" customHeight="false" outlineLevel="0" collapsed="false">
      <c r="A14" s="42"/>
      <c r="B14" s="39"/>
      <c r="C14" s="39"/>
      <c r="D14" s="43"/>
      <c r="E14" s="39"/>
      <c r="F14" s="39"/>
      <c r="G14" s="40" t="str">
        <f aca="false">IF(B14="","",IFERROR(INDEX(설정!$C$22:$C$61,MATCH(B14,설정!$B$22:$B$61,0)),"미분류"))</f>
        <v/>
      </c>
      <c r="H14" s="41" t="str">
        <f aca="false">IF(A14="","",IF(OR(A14&lt;기간별요약!$C$6,A14&gt;기간별요약!$D$6),"기간외",MATCH(A14,기간별요약!$C$6,1)))</f>
        <v/>
      </c>
      <c r="I14" s="40" t="str">
        <f aca="false">IF(G14="","",IF(G14="수입","수입","지출"))</f>
        <v/>
      </c>
    </row>
    <row r="15" customFormat="false" ht="15" hidden="false" customHeight="false" outlineLevel="0" collapsed="false">
      <c r="A15" s="42"/>
      <c r="B15" s="39"/>
      <c r="C15" s="39"/>
      <c r="D15" s="43"/>
      <c r="E15" s="39"/>
      <c r="F15" s="39"/>
      <c r="G15" s="40" t="str">
        <f aca="false">IF(B15="","",IFERROR(INDEX(설정!$C$22:$C$61,MATCH(B15,설정!$B$22:$B$61,0)),"미분류"))</f>
        <v/>
      </c>
      <c r="H15" s="41" t="str">
        <f aca="false">IF(A15="","",IF(OR(A15&lt;기간별요약!$C$6,A15&gt;기간별요약!$D$6),"기간외",MATCH(A15,기간별요약!$C$6,1)))</f>
        <v/>
      </c>
      <c r="I15" s="40" t="str">
        <f aca="false">IF(G15="","",IF(G15="수입","수입","지출"))</f>
        <v/>
      </c>
    </row>
    <row r="16" customFormat="false" ht="15" hidden="false" customHeight="false" outlineLevel="0" collapsed="false">
      <c r="A16" s="42"/>
      <c r="B16" s="39"/>
      <c r="C16" s="39"/>
      <c r="D16" s="43"/>
      <c r="E16" s="39"/>
      <c r="F16" s="39"/>
      <c r="G16" s="40" t="str">
        <f aca="false">IF(B16="","",IFERROR(INDEX(설정!$C$22:$C$61,MATCH(B16,설정!$B$22:$B$61,0)),"미분류"))</f>
        <v/>
      </c>
      <c r="H16" s="41" t="str">
        <f aca="false">IF(A16="","",IF(OR(A16&lt;기간별요약!$C$6,A16&gt;기간별요약!$D$6),"기간외",MATCH(A16,기간별요약!$C$6,1)))</f>
        <v/>
      </c>
      <c r="I16" s="40" t="str">
        <f aca="false">IF(G16="","",IF(G16="수입","수입","지출"))</f>
        <v/>
      </c>
    </row>
    <row r="17" customFormat="false" ht="15" hidden="false" customHeight="false" outlineLevel="0" collapsed="false">
      <c r="A17" s="42"/>
      <c r="B17" s="39"/>
      <c r="C17" s="39"/>
      <c r="D17" s="43"/>
      <c r="E17" s="39"/>
      <c r="F17" s="39"/>
      <c r="G17" s="40" t="str">
        <f aca="false">IF(B17="","",IFERROR(INDEX(설정!$C$22:$C$61,MATCH(B17,설정!$B$22:$B$61,0)),"미분류"))</f>
        <v/>
      </c>
      <c r="H17" s="41" t="str">
        <f aca="false">IF(A17="","",IF(OR(A17&lt;기간별요약!$C$6,A17&gt;기간별요약!$D$6),"기간외",MATCH(A17,기간별요약!$C$6,1)))</f>
        <v/>
      </c>
      <c r="I17" s="40" t="str">
        <f aca="false">IF(G17="","",IF(G17="수입","수입","지출"))</f>
        <v/>
      </c>
    </row>
    <row r="18" customFormat="false" ht="15" hidden="false" customHeight="false" outlineLevel="0" collapsed="false">
      <c r="A18" s="42"/>
      <c r="B18" s="39"/>
      <c r="C18" s="39"/>
      <c r="D18" s="43"/>
      <c r="E18" s="39"/>
      <c r="F18" s="39"/>
      <c r="G18" s="40" t="str">
        <f aca="false">IF(B18="","",IFERROR(INDEX(설정!$C$22:$C$61,MATCH(B18,설정!$B$22:$B$61,0)),"미분류"))</f>
        <v/>
      </c>
      <c r="H18" s="41" t="str">
        <f aca="false">IF(A18="","",IF(OR(A18&lt;기간별요약!$C$6,A18&gt;기간별요약!$D$6),"기간외",MATCH(A18,기간별요약!$C$6,1)))</f>
        <v/>
      </c>
      <c r="I18" s="40" t="str">
        <f aca="false">IF(G18="","",IF(G18="수입","수입","지출"))</f>
        <v/>
      </c>
    </row>
    <row r="19" customFormat="false" ht="15" hidden="false" customHeight="false" outlineLevel="0" collapsed="false">
      <c r="A19" s="42"/>
      <c r="B19" s="39"/>
      <c r="C19" s="39"/>
      <c r="D19" s="43"/>
      <c r="E19" s="39"/>
      <c r="F19" s="39"/>
      <c r="G19" s="40" t="str">
        <f aca="false">IF(B19="","",IFERROR(INDEX(설정!$C$22:$C$61,MATCH(B19,설정!$B$22:$B$61,0)),"미분류"))</f>
        <v/>
      </c>
      <c r="H19" s="41" t="str">
        <f aca="false">IF(A19="","",IF(OR(A19&lt;기간별요약!$C$6,A19&gt;기간별요약!$D$6),"기간외",MATCH(A19,기간별요약!$C$6,1)))</f>
        <v/>
      </c>
      <c r="I19" s="40" t="str">
        <f aca="false">IF(G19="","",IF(G19="수입","수입","지출"))</f>
        <v/>
      </c>
    </row>
    <row r="20" customFormat="false" ht="15" hidden="false" customHeight="false" outlineLevel="0" collapsed="false">
      <c r="A20" s="42"/>
      <c r="B20" s="39"/>
      <c r="C20" s="39"/>
      <c r="D20" s="43"/>
      <c r="E20" s="39"/>
      <c r="F20" s="39"/>
      <c r="G20" s="40" t="str">
        <f aca="false">IF(B20="","",IFERROR(INDEX(설정!$C$22:$C$61,MATCH(B20,설정!$B$22:$B$61,0)),"미분류"))</f>
        <v/>
      </c>
      <c r="H20" s="41" t="str">
        <f aca="false">IF(A20="","",IF(OR(A20&lt;기간별요약!$C$6,A20&gt;기간별요약!$D$6),"기간외",MATCH(A20,기간별요약!$C$6,1)))</f>
        <v/>
      </c>
      <c r="I20" s="40" t="str">
        <f aca="false">IF(G20="","",IF(G20="수입","수입","지출"))</f>
        <v/>
      </c>
    </row>
    <row r="21" customFormat="false" ht="15" hidden="false" customHeight="false" outlineLevel="0" collapsed="false">
      <c r="A21" s="42"/>
      <c r="B21" s="39"/>
      <c r="C21" s="39"/>
      <c r="D21" s="43"/>
      <c r="E21" s="39"/>
      <c r="F21" s="39"/>
      <c r="G21" s="40" t="str">
        <f aca="false">IF(B21="","",IFERROR(INDEX(설정!$C$22:$C$61,MATCH(B21,설정!$B$22:$B$61,0)),"미분류"))</f>
        <v/>
      </c>
      <c r="H21" s="41" t="str">
        <f aca="false">IF(A21="","",IF(OR(A21&lt;기간별요약!$C$6,A21&gt;기간별요약!$D$6),"기간외",MATCH(A21,기간별요약!$C$6,1)))</f>
        <v/>
      </c>
      <c r="I21" s="40" t="str">
        <f aca="false">IF(G21="","",IF(G21="수입","수입","지출"))</f>
        <v/>
      </c>
    </row>
    <row r="22" customFormat="false" ht="15" hidden="false" customHeight="false" outlineLevel="0" collapsed="false">
      <c r="A22" s="42"/>
      <c r="B22" s="39"/>
      <c r="C22" s="39"/>
      <c r="D22" s="43"/>
      <c r="E22" s="39"/>
      <c r="F22" s="39"/>
      <c r="G22" s="40" t="str">
        <f aca="false">IF(B22="","",IFERROR(INDEX(설정!$C$22:$C$61,MATCH(B22,설정!$B$22:$B$61,0)),"미분류"))</f>
        <v/>
      </c>
      <c r="H22" s="41" t="str">
        <f aca="false">IF(A22="","",IF(OR(A22&lt;기간별요약!$C$6,A22&gt;기간별요약!$D$6),"기간외",MATCH(A22,기간별요약!$C$6,1)))</f>
        <v/>
      </c>
      <c r="I22" s="40" t="str">
        <f aca="false">IF(G22="","",IF(G22="수입","수입","지출"))</f>
        <v/>
      </c>
    </row>
    <row r="23" customFormat="false" ht="15" hidden="false" customHeight="false" outlineLevel="0" collapsed="false">
      <c r="A23" s="42"/>
      <c r="B23" s="39"/>
      <c r="C23" s="39"/>
      <c r="D23" s="43"/>
      <c r="E23" s="39"/>
      <c r="F23" s="39"/>
      <c r="G23" s="40" t="str">
        <f aca="false">IF(B23="","",IFERROR(INDEX(설정!$C$22:$C$61,MATCH(B23,설정!$B$22:$B$61,0)),"미분류"))</f>
        <v/>
      </c>
      <c r="H23" s="41" t="str">
        <f aca="false">IF(A23="","",IF(OR(A23&lt;기간별요약!$C$6,A23&gt;기간별요약!$D$6),"기간외",MATCH(A23,기간별요약!$C$6,1)))</f>
        <v/>
      </c>
      <c r="I23" s="40" t="str">
        <f aca="false">IF(G23="","",IF(G23="수입","수입","지출"))</f>
        <v/>
      </c>
    </row>
    <row r="24" customFormat="false" ht="15" hidden="false" customHeight="false" outlineLevel="0" collapsed="false">
      <c r="A24" s="42"/>
      <c r="B24" s="39"/>
      <c r="C24" s="39"/>
      <c r="D24" s="43"/>
      <c r="E24" s="39"/>
      <c r="F24" s="39"/>
      <c r="G24" s="40" t="str">
        <f aca="false">IF(B24="","",IFERROR(INDEX(설정!$C$22:$C$61,MATCH(B24,설정!$B$22:$B$61,0)),"미분류"))</f>
        <v/>
      </c>
      <c r="H24" s="41" t="str">
        <f aca="false">IF(A24="","",IF(OR(A24&lt;기간별요약!$C$6,A24&gt;기간별요약!$D$6),"기간외",MATCH(A24,기간별요약!$C$6,1)))</f>
        <v/>
      </c>
      <c r="I24" s="40" t="str">
        <f aca="false">IF(G24="","",IF(G24="수입","수입","지출"))</f>
        <v/>
      </c>
    </row>
    <row r="25" customFormat="false" ht="15" hidden="false" customHeight="false" outlineLevel="0" collapsed="false">
      <c r="A25" s="42"/>
      <c r="B25" s="39"/>
      <c r="C25" s="39"/>
      <c r="D25" s="43"/>
      <c r="E25" s="39"/>
      <c r="F25" s="39"/>
      <c r="G25" s="40" t="str">
        <f aca="false">IF(B25="","",IFERROR(INDEX(설정!$C$22:$C$61,MATCH(B25,설정!$B$22:$B$61,0)),"미분류"))</f>
        <v/>
      </c>
      <c r="H25" s="41" t="str">
        <f aca="false">IF(A25="","",IF(OR(A25&lt;기간별요약!$C$6,A25&gt;기간별요약!$D$6),"기간외",MATCH(A25,기간별요약!$C$6,1)))</f>
        <v/>
      </c>
      <c r="I25" s="40" t="str">
        <f aca="false">IF(G25="","",IF(G25="수입","수입","지출"))</f>
        <v/>
      </c>
    </row>
    <row r="26" customFormat="false" ht="15" hidden="false" customHeight="false" outlineLevel="0" collapsed="false">
      <c r="A26" s="42"/>
      <c r="B26" s="39"/>
      <c r="C26" s="39"/>
      <c r="D26" s="43"/>
      <c r="E26" s="39"/>
      <c r="F26" s="39"/>
      <c r="G26" s="40" t="str">
        <f aca="false">IF(B26="","",IFERROR(INDEX(설정!$C$22:$C$61,MATCH(B26,설정!$B$22:$B$61,0)),"미분류"))</f>
        <v/>
      </c>
      <c r="H26" s="41" t="str">
        <f aca="false">IF(A26="","",IF(OR(A26&lt;기간별요약!$C$6,A26&gt;기간별요약!$D$6),"기간외",MATCH(A26,기간별요약!$C$6,1)))</f>
        <v/>
      </c>
      <c r="I26" s="40" t="str">
        <f aca="false">IF(G26="","",IF(G26="수입","수입","지출"))</f>
        <v/>
      </c>
    </row>
    <row r="27" customFormat="false" ht="15" hidden="false" customHeight="false" outlineLevel="0" collapsed="false">
      <c r="A27" s="42"/>
      <c r="B27" s="39"/>
      <c r="C27" s="39"/>
      <c r="D27" s="43"/>
      <c r="E27" s="39"/>
      <c r="F27" s="39"/>
      <c r="G27" s="40" t="str">
        <f aca="false">IF(B27="","",IFERROR(INDEX(설정!$C$22:$C$61,MATCH(B27,설정!$B$22:$B$61,0)),"미분류"))</f>
        <v/>
      </c>
      <c r="H27" s="41" t="str">
        <f aca="false">IF(A27="","",IF(OR(A27&lt;기간별요약!$C$6,A27&gt;기간별요약!$D$6),"기간외",MATCH(A27,기간별요약!$C$6,1)))</f>
        <v/>
      </c>
      <c r="I27" s="40" t="str">
        <f aca="false">IF(G27="","",IF(G27="수입","수입","지출"))</f>
        <v/>
      </c>
    </row>
    <row r="28" customFormat="false" ht="15" hidden="false" customHeight="false" outlineLevel="0" collapsed="false">
      <c r="A28" s="42"/>
      <c r="B28" s="39"/>
      <c r="C28" s="39"/>
      <c r="D28" s="43"/>
      <c r="E28" s="39"/>
      <c r="F28" s="39"/>
      <c r="G28" s="40" t="str">
        <f aca="false">IF(B28="","",IFERROR(INDEX(설정!$C$22:$C$61,MATCH(B28,설정!$B$22:$B$61,0)),"미분류"))</f>
        <v/>
      </c>
      <c r="H28" s="41" t="str">
        <f aca="false">IF(A28="","",IF(OR(A28&lt;기간별요약!$C$6,A28&gt;기간별요약!$D$6),"기간외",MATCH(A28,기간별요약!$C$6,1)))</f>
        <v/>
      </c>
      <c r="I28" s="40" t="str">
        <f aca="false">IF(G28="","",IF(G28="수입","수입","지출"))</f>
        <v/>
      </c>
    </row>
    <row r="29" customFormat="false" ht="15" hidden="false" customHeight="false" outlineLevel="0" collapsed="false">
      <c r="A29" s="42"/>
      <c r="B29" s="39"/>
      <c r="C29" s="39"/>
      <c r="D29" s="43"/>
      <c r="E29" s="39"/>
      <c r="F29" s="39"/>
      <c r="G29" s="40" t="str">
        <f aca="false">IF(B29="","",IFERROR(INDEX(설정!$C$22:$C$61,MATCH(B29,설정!$B$22:$B$61,0)),"미분류"))</f>
        <v/>
      </c>
      <c r="H29" s="41" t="str">
        <f aca="false">IF(A29="","",IF(OR(A29&lt;기간별요약!$C$6,A29&gt;기간별요약!$D$6),"기간외",MATCH(A29,기간별요약!$C$6,1)))</f>
        <v/>
      </c>
      <c r="I29" s="40" t="str">
        <f aca="false">IF(G29="","",IF(G29="수입","수입","지출"))</f>
        <v/>
      </c>
    </row>
    <row r="30" customFormat="false" ht="15" hidden="false" customHeight="false" outlineLevel="0" collapsed="false">
      <c r="A30" s="42"/>
      <c r="B30" s="39"/>
      <c r="C30" s="39"/>
      <c r="D30" s="43"/>
      <c r="E30" s="39"/>
      <c r="F30" s="39"/>
      <c r="G30" s="40" t="str">
        <f aca="false">IF(B30="","",IFERROR(INDEX(설정!$C$22:$C$61,MATCH(B30,설정!$B$22:$B$61,0)),"미분류"))</f>
        <v/>
      </c>
      <c r="H30" s="41" t="str">
        <f aca="false">IF(A30="","",IF(OR(A30&lt;기간별요약!$C$6,A30&gt;기간별요약!$D$6),"기간외",MATCH(A30,기간별요약!$C$6,1)))</f>
        <v/>
      </c>
      <c r="I30" s="40" t="str">
        <f aca="false">IF(G30="","",IF(G30="수입","수입","지출"))</f>
        <v/>
      </c>
    </row>
    <row r="31" customFormat="false" ht="15" hidden="false" customHeight="false" outlineLevel="0" collapsed="false">
      <c r="A31" s="42"/>
      <c r="B31" s="39"/>
      <c r="C31" s="39"/>
      <c r="D31" s="43"/>
      <c r="E31" s="39"/>
      <c r="F31" s="39"/>
      <c r="G31" s="40" t="str">
        <f aca="false">IF(B31="","",IFERROR(INDEX(설정!$C$22:$C$61,MATCH(B31,설정!$B$22:$B$61,0)),"미분류"))</f>
        <v/>
      </c>
      <c r="H31" s="41" t="str">
        <f aca="false">IF(A31="","",IF(OR(A31&lt;기간별요약!$C$6,A31&gt;기간별요약!$D$6),"기간외",MATCH(A31,기간별요약!$C$6,1)))</f>
        <v/>
      </c>
      <c r="I31" s="40" t="str">
        <f aca="false">IF(G31="","",IF(G31="수입","수입","지출"))</f>
        <v/>
      </c>
    </row>
    <row r="32" customFormat="false" ht="15" hidden="false" customHeight="false" outlineLevel="0" collapsed="false">
      <c r="A32" s="42"/>
      <c r="B32" s="39"/>
      <c r="C32" s="39"/>
      <c r="D32" s="43"/>
      <c r="E32" s="39"/>
      <c r="F32" s="39"/>
      <c r="G32" s="40" t="str">
        <f aca="false">IF(B32="","",IFERROR(INDEX(설정!$C$22:$C$61,MATCH(B32,설정!$B$22:$B$61,0)),"미분류"))</f>
        <v/>
      </c>
      <c r="H32" s="41" t="str">
        <f aca="false">IF(A32="","",IF(OR(A32&lt;기간별요약!$C$6,A32&gt;기간별요약!$D$6),"기간외",MATCH(A32,기간별요약!$C$6,1)))</f>
        <v/>
      </c>
      <c r="I32" s="40" t="str">
        <f aca="false">IF(G32="","",IF(G32="수입","수입","지출"))</f>
        <v/>
      </c>
    </row>
    <row r="33" customFormat="false" ht="15" hidden="false" customHeight="false" outlineLevel="0" collapsed="false">
      <c r="A33" s="42"/>
      <c r="B33" s="39"/>
      <c r="C33" s="39"/>
      <c r="D33" s="43"/>
      <c r="E33" s="39"/>
      <c r="F33" s="39"/>
      <c r="G33" s="40" t="str">
        <f aca="false">IF(B33="","",IFERROR(INDEX(설정!$C$22:$C$61,MATCH(B33,설정!$B$22:$B$61,0)),"미분류"))</f>
        <v/>
      </c>
      <c r="H33" s="41" t="str">
        <f aca="false">IF(A33="","",IF(OR(A33&lt;기간별요약!$C$6,A33&gt;기간별요약!$D$6),"기간외",MATCH(A33,기간별요약!$C$6,1)))</f>
        <v/>
      </c>
      <c r="I33" s="40" t="str">
        <f aca="false">IF(G33="","",IF(G33="수입","수입","지출"))</f>
        <v/>
      </c>
    </row>
    <row r="34" customFormat="false" ht="15" hidden="false" customHeight="false" outlineLevel="0" collapsed="false">
      <c r="A34" s="42"/>
      <c r="B34" s="39"/>
      <c r="C34" s="39"/>
      <c r="D34" s="43"/>
      <c r="E34" s="39"/>
      <c r="F34" s="39"/>
      <c r="G34" s="40" t="str">
        <f aca="false">IF(B34="","",IFERROR(INDEX(설정!$C$22:$C$61,MATCH(B34,설정!$B$22:$B$61,0)),"미분류"))</f>
        <v/>
      </c>
      <c r="H34" s="41" t="str">
        <f aca="false">IF(A34="","",IF(OR(A34&lt;기간별요약!$C$6,A34&gt;기간별요약!$D$6),"기간외",MATCH(A34,기간별요약!$C$6,1)))</f>
        <v/>
      </c>
      <c r="I34" s="40" t="str">
        <f aca="false">IF(G34="","",IF(G34="수입","수입","지출"))</f>
        <v/>
      </c>
    </row>
    <row r="35" customFormat="false" ht="15" hidden="false" customHeight="false" outlineLevel="0" collapsed="false">
      <c r="A35" s="42"/>
      <c r="B35" s="39"/>
      <c r="C35" s="39"/>
      <c r="D35" s="43"/>
      <c r="E35" s="39"/>
      <c r="F35" s="39"/>
      <c r="G35" s="40" t="str">
        <f aca="false">IF(B35="","",IFERROR(INDEX(설정!$C$22:$C$61,MATCH(B35,설정!$B$22:$B$61,0)),"미분류"))</f>
        <v/>
      </c>
      <c r="H35" s="41" t="str">
        <f aca="false">IF(A35="","",IF(OR(A35&lt;기간별요약!$C$6,A35&gt;기간별요약!$D$6),"기간외",MATCH(A35,기간별요약!$C$6,1)))</f>
        <v/>
      </c>
      <c r="I35" s="40" t="str">
        <f aca="false">IF(G35="","",IF(G35="수입","수입","지출"))</f>
        <v/>
      </c>
    </row>
    <row r="36" customFormat="false" ht="15" hidden="false" customHeight="false" outlineLevel="0" collapsed="false">
      <c r="A36" s="42"/>
      <c r="B36" s="39"/>
      <c r="C36" s="39"/>
      <c r="D36" s="43"/>
      <c r="E36" s="39"/>
      <c r="F36" s="39"/>
      <c r="G36" s="40" t="str">
        <f aca="false">IF(B36="","",IFERROR(INDEX(설정!$C$22:$C$61,MATCH(B36,설정!$B$22:$B$61,0)),"미분류"))</f>
        <v/>
      </c>
      <c r="H36" s="41" t="str">
        <f aca="false">IF(A36="","",IF(OR(A36&lt;기간별요약!$C$6,A36&gt;기간별요약!$D$6),"기간외",MATCH(A36,기간별요약!$C$6,1)))</f>
        <v/>
      </c>
      <c r="I36" s="40" t="str">
        <f aca="false">IF(G36="","",IF(G36="수입","수입","지출"))</f>
        <v/>
      </c>
    </row>
    <row r="37" customFormat="false" ht="15" hidden="false" customHeight="false" outlineLevel="0" collapsed="false">
      <c r="A37" s="42"/>
      <c r="B37" s="39"/>
      <c r="C37" s="39"/>
      <c r="D37" s="43"/>
      <c r="E37" s="39"/>
      <c r="F37" s="39"/>
      <c r="G37" s="40" t="str">
        <f aca="false">IF(B37="","",IFERROR(INDEX(설정!$C$22:$C$61,MATCH(B37,설정!$B$22:$B$61,0)),"미분류"))</f>
        <v/>
      </c>
      <c r="H37" s="41" t="str">
        <f aca="false">IF(A37="","",IF(OR(A37&lt;기간별요약!$C$6,A37&gt;기간별요약!$D$6),"기간외",MATCH(A37,기간별요약!$C$6,1)))</f>
        <v/>
      </c>
      <c r="I37" s="40" t="str">
        <f aca="false">IF(G37="","",IF(G37="수입","수입","지출"))</f>
        <v/>
      </c>
    </row>
    <row r="38" customFormat="false" ht="15" hidden="false" customHeight="false" outlineLevel="0" collapsed="false">
      <c r="A38" s="42"/>
      <c r="B38" s="39"/>
      <c r="C38" s="39"/>
      <c r="D38" s="43"/>
      <c r="E38" s="39"/>
      <c r="F38" s="39"/>
      <c r="G38" s="40" t="str">
        <f aca="false">IF(B38="","",IFERROR(INDEX(설정!$C$22:$C$61,MATCH(B38,설정!$B$22:$B$61,0)),"미분류"))</f>
        <v/>
      </c>
      <c r="H38" s="41" t="str">
        <f aca="false">IF(A38="","",IF(OR(A38&lt;기간별요약!$C$6,A38&gt;기간별요약!$D$6),"기간외",MATCH(A38,기간별요약!$C$6,1)))</f>
        <v/>
      </c>
      <c r="I38" s="40" t="str">
        <f aca="false">IF(G38="","",IF(G38="수입","수입","지출"))</f>
        <v/>
      </c>
    </row>
    <row r="39" customFormat="false" ht="15" hidden="false" customHeight="false" outlineLevel="0" collapsed="false">
      <c r="A39" s="42"/>
      <c r="B39" s="39"/>
      <c r="C39" s="39"/>
      <c r="D39" s="43"/>
      <c r="E39" s="39"/>
      <c r="F39" s="39"/>
      <c r="G39" s="40" t="str">
        <f aca="false">IF(B39="","",IFERROR(INDEX(설정!$C$22:$C$61,MATCH(B39,설정!$B$22:$B$61,0)),"미분류"))</f>
        <v/>
      </c>
      <c r="H39" s="41" t="str">
        <f aca="false">IF(A39="","",IF(OR(A39&lt;기간별요약!$C$6,A39&gt;기간별요약!$D$6),"기간외",MATCH(A39,기간별요약!$C$6,1)))</f>
        <v/>
      </c>
      <c r="I39" s="40" t="str">
        <f aca="false">IF(G39="","",IF(G39="수입","수입","지출"))</f>
        <v/>
      </c>
    </row>
    <row r="40" customFormat="false" ht="15" hidden="false" customHeight="false" outlineLevel="0" collapsed="false">
      <c r="A40" s="42"/>
      <c r="B40" s="39"/>
      <c r="C40" s="39"/>
      <c r="D40" s="43"/>
      <c r="E40" s="39"/>
      <c r="F40" s="39"/>
      <c r="G40" s="40" t="str">
        <f aca="false">IF(B40="","",IFERROR(INDEX(설정!$C$22:$C$61,MATCH(B40,설정!$B$22:$B$61,0)),"미분류"))</f>
        <v/>
      </c>
      <c r="H40" s="41" t="str">
        <f aca="false">IF(A40="","",IF(OR(A40&lt;기간별요약!$C$6,A40&gt;기간별요약!$D$6),"기간외",MATCH(A40,기간별요약!$C$6,1)))</f>
        <v/>
      </c>
      <c r="I40" s="40" t="str">
        <f aca="false">IF(G40="","",IF(G40="수입","수입","지출"))</f>
        <v/>
      </c>
    </row>
    <row r="41" customFormat="false" ht="15" hidden="false" customHeight="false" outlineLevel="0" collapsed="false">
      <c r="A41" s="42"/>
      <c r="B41" s="39"/>
      <c r="C41" s="39"/>
      <c r="D41" s="43"/>
      <c r="E41" s="39"/>
      <c r="F41" s="39"/>
      <c r="G41" s="40" t="str">
        <f aca="false">IF(B41="","",IFERROR(INDEX(설정!$C$22:$C$61,MATCH(B41,설정!$B$22:$B$61,0)),"미분류"))</f>
        <v/>
      </c>
      <c r="H41" s="41" t="str">
        <f aca="false">IF(A41="","",IF(OR(A41&lt;기간별요약!$C$6,A41&gt;기간별요약!$D$6),"기간외",MATCH(A41,기간별요약!$C$6,1)))</f>
        <v/>
      </c>
      <c r="I41" s="40" t="str">
        <f aca="false">IF(G41="","",IF(G41="수입","수입","지출"))</f>
        <v/>
      </c>
    </row>
    <row r="42" customFormat="false" ht="15" hidden="false" customHeight="false" outlineLevel="0" collapsed="false">
      <c r="A42" s="42"/>
      <c r="B42" s="39"/>
      <c r="C42" s="39"/>
      <c r="D42" s="43"/>
      <c r="E42" s="39"/>
      <c r="F42" s="39"/>
      <c r="G42" s="40" t="str">
        <f aca="false">IF(B42="","",IFERROR(INDEX(설정!$C$22:$C$61,MATCH(B42,설정!$B$22:$B$61,0)),"미분류"))</f>
        <v/>
      </c>
      <c r="H42" s="41" t="str">
        <f aca="false">IF(A42="","",IF(OR(A42&lt;기간별요약!$C$6,A42&gt;기간별요약!$D$6),"기간외",MATCH(A42,기간별요약!$C$6,1)))</f>
        <v/>
      </c>
      <c r="I42" s="40" t="str">
        <f aca="false">IF(G42="","",IF(G42="수입","수입","지출"))</f>
        <v/>
      </c>
    </row>
    <row r="43" customFormat="false" ht="15" hidden="false" customHeight="false" outlineLevel="0" collapsed="false">
      <c r="A43" s="42"/>
      <c r="B43" s="39"/>
      <c r="C43" s="39"/>
      <c r="D43" s="43"/>
      <c r="E43" s="39"/>
      <c r="F43" s="39"/>
      <c r="G43" s="40" t="str">
        <f aca="false">IF(B43="","",IFERROR(INDEX(설정!$C$22:$C$61,MATCH(B43,설정!$B$22:$B$61,0)),"미분류"))</f>
        <v/>
      </c>
      <c r="H43" s="41" t="str">
        <f aca="false">IF(A43="","",IF(OR(A43&lt;기간별요약!$C$6,A43&gt;기간별요약!$D$6),"기간외",MATCH(A43,기간별요약!$C$6,1)))</f>
        <v/>
      </c>
      <c r="I43" s="40" t="str">
        <f aca="false">IF(G43="","",IF(G43="수입","수입","지출"))</f>
        <v/>
      </c>
    </row>
    <row r="44" customFormat="false" ht="15" hidden="false" customHeight="false" outlineLevel="0" collapsed="false">
      <c r="A44" s="42"/>
      <c r="B44" s="39"/>
      <c r="C44" s="39"/>
      <c r="D44" s="43"/>
      <c r="E44" s="39"/>
      <c r="F44" s="39"/>
      <c r="G44" s="40" t="str">
        <f aca="false">IF(B44="","",IFERROR(INDEX(설정!$C$22:$C$61,MATCH(B44,설정!$B$22:$B$61,0)),"미분류"))</f>
        <v/>
      </c>
      <c r="H44" s="41" t="str">
        <f aca="false">IF(A44="","",IF(OR(A44&lt;기간별요약!$C$6,A44&gt;기간별요약!$D$6),"기간외",MATCH(A44,기간별요약!$C$6,1)))</f>
        <v/>
      </c>
      <c r="I44" s="40" t="str">
        <f aca="false">IF(G44="","",IF(G44="수입","수입","지출"))</f>
        <v/>
      </c>
    </row>
    <row r="45" customFormat="false" ht="15" hidden="false" customHeight="false" outlineLevel="0" collapsed="false">
      <c r="A45" s="42"/>
      <c r="B45" s="39"/>
      <c r="C45" s="39"/>
      <c r="D45" s="43"/>
      <c r="E45" s="39"/>
      <c r="F45" s="39"/>
      <c r="G45" s="40" t="str">
        <f aca="false">IF(B45="","",IFERROR(INDEX(설정!$C$22:$C$61,MATCH(B45,설정!$B$22:$B$61,0)),"미분류"))</f>
        <v/>
      </c>
      <c r="H45" s="41" t="str">
        <f aca="false">IF(A45="","",IF(OR(A45&lt;기간별요약!$C$6,A45&gt;기간별요약!$D$6),"기간외",MATCH(A45,기간별요약!$C$6,1)))</f>
        <v/>
      </c>
      <c r="I45" s="40" t="str">
        <f aca="false">IF(G45="","",IF(G45="수입","수입","지출"))</f>
        <v/>
      </c>
    </row>
    <row r="46" customFormat="false" ht="15" hidden="false" customHeight="false" outlineLevel="0" collapsed="false">
      <c r="A46" s="42"/>
      <c r="B46" s="39"/>
      <c r="C46" s="39"/>
      <c r="D46" s="43"/>
      <c r="E46" s="39"/>
      <c r="F46" s="39"/>
      <c r="G46" s="40" t="str">
        <f aca="false">IF(B46="","",IFERROR(INDEX(설정!$C$22:$C$61,MATCH(B46,설정!$B$22:$B$61,0)),"미분류"))</f>
        <v/>
      </c>
      <c r="H46" s="41" t="str">
        <f aca="false">IF(A46="","",IF(OR(A46&lt;기간별요약!$C$6,A46&gt;기간별요약!$D$6),"기간외",MATCH(A46,기간별요약!$C$6,1)))</f>
        <v/>
      </c>
      <c r="I46" s="40" t="str">
        <f aca="false">IF(G46="","",IF(G46="수입","수입","지출"))</f>
        <v/>
      </c>
    </row>
    <row r="47" customFormat="false" ht="15" hidden="false" customHeight="false" outlineLevel="0" collapsed="false">
      <c r="A47" s="42"/>
      <c r="B47" s="39"/>
      <c r="C47" s="39"/>
      <c r="D47" s="43"/>
      <c r="E47" s="39"/>
      <c r="F47" s="39"/>
      <c r="G47" s="40" t="str">
        <f aca="false">IF(B47="","",IFERROR(INDEX(설정!$C$22:$C$61,MATCH(B47,설정!$B$22:$B$61,0)),"미분류"))</f>
        <v/>
      </c>
      <c r="H47" s="41" t="str">
        <f aca="false">IF(A47="","",IF(OR(A47&lt;기간별요약!$C$6,A47&gt;기간별요약!$D$6),"기간외",MATCH(A47,기간별요약!$C$6,1)))</f>
        <v/>
      </c>
      <c r="I47" s="40" t="str">
        <f aca="false">IF(G47="","",IF(G47="수입","수입","지출"))</f>
        <v/>
      </c>
    </row>
    <row r="48" customFormat="false" ht="15" hidden="false" customHeight="false" outlineLevel="0" collapsed="false">
      <c r="A48" s="42"/>
      <c r="B48" s="39"/>
      <c r="C48" s="39"/>
      <c r="D48" s="43"/>
      <c r="E48" s="39"/>
      <c r="F48" s="39"/>
      <c r="G48" s="40" t="str">
        <f aca="false">IF(B48="","",IFERROR(INDEX(설정!$C$22:$C$61,MATCH(B48,설정!$B$22:$B$61,0)),"미분류"))</f>
        <v/>
      </c>
      <c r="H48" s="41" t="str">
        <f aca="false">IF(A48="","",IF(OR(A48&lt;기간별요약!$C$6,A48&gt;기간별요약!$D$6),"기간외",MATCH(A48,기간별요약!$C$6,1)))</f>
        <v/>
      </c>
      <c r="I48" s="40" t="str">
        <f aca="false">IF(G48="","",IF(G48="수입","수입","지출"))</f>
        <v/>
      </c>
    </row>
    <row r="49" customFormat="false" ht="15" hidden="false" customHeight="false" outlineLevel="0" collapsed="false">
      <c r="A49" s="42"/>
      <c r="B49" s="39"/>
      <c r="C49" s="39"/>
      <c r="D49" s="43"/>
      <c r="E49" s="39"/>
      <c r="F49" s="39"/>
      <c r="G49" s="40" t="str">
        <f aca="false">IF(B49="","",IFERROR(INDEX(설정!$C$22:$C$61,MATCH(B49,설정!$B$22:$B$61,0)),"미분류"))</f>
        <v/>
      </c>
      <c r="H49" s="41" t="str">
        <f aca="false">IF(A49="","",IF(OR(A49&lt;기간별요약!$C$6,A49&gt;기간별요약!$D$6),"기간외",MATCH(A49,기간별요약!$C$6,1)))</f>
        <v/>
      </c>
      <c r="I49" s="40" t="str">
        <f aca="false">IF(G49="","",IF(G49="수입","수입","지출"))</f>
        <v/>
      </c>
    </row>
    <row r="50" customFormat="false" ht="15" hidden="false" customHeight="false" outlineLevel="0" collapsed="false">
      <c r="A50" s="42"/>
      <c r="B50" s="39"/>
      <c r="C50" s="39"/>
      <c r="D50" s="43"/>
      <c r="E50" s="39"/>
      <c r="F50" s="39"/>
      <c r="G50" s="40" t="str">
        <f aca="false">IF(B50="","",IFERROR(INDEX(설정!$C$22:$C$61,MATCH(B50,설정!$B$22:$B$61,0)),"미분류"))</f>
        <v/>
      </c>
      <c r="H50" s="41" t="str">
        <f aca="false">IF(A50="","",IF(OR(A50&lt;기간별요약!$C$6,A50&gt;기간별요약!$D$6),"기간외",MATCH(A50,기간별요약!$C$6,1)))</f>
        <v/>
      </c>
      <c r="I50" s="40" t="str">
        <f aca="false">IF(G50="","",IF(G50="수입","수입","지출"))</f>
        <v/>
      </c>
    </row>
    <row r="51" customFormat="false" ht="15" hidden="false" customHeight="false" outlineLevel="0" collapsed="false">
      <c r="A51" s="42"/>
      <c r="B51" s="39"/>
      <c r="C51" s="39"/>
      <c r="D51" s="43"/>
      <c r="E51" s="39"/>
      <c r="F51" s="39"/>
      <c r="G51" s="40" t="str">
        <f aca="false">IF(B51="","",IFERROR(INDEX(설정!$C$22:$C$61,MATCH(B51,설정!$B$22:$B$61,0)),"미분류"))</f>
        <v/>
      </c>
      <c r="H51" s="41" t="str">
        <f aca="false">IF(A51="","",IF(OR(A51&lt;기간별요약!$C$6,A51&gt;기간별요약!$D$6),"기간외",MATCH(A51,기간별요약!$C$6,1)))</f>
        <v/>
      </c>
      <c r="I51" s="40" t="str">
        <f aca="false">IF(G51="","",IF(G51="수입","수입","지출"))</f>
        <v/>
      </c>
    </row>
    <row r="52" customFormat="false" ht="15" hidden="false" customHeight="false" outlineLevel="0" collapsed="false">
      <c r="A52" s="42"/>
      <c r="B52" s="39"/>
      <c r="C52" s="39"/>
      <c r="D52" s="43"/>
      <c r="E52" s="39"/>
      <c r="F52" s="39"/>
      <c r="G52" s="40" t="str">
        <f aca="false">IF(B52="","",IFERROR(INDEX(설정!$C$22:$C$61,MATCH(B52,설정!$B$22:$B$61,0)),"미분류"))</f>
        <v/>
      </c>
      <c r="H52" s="41" t="str">
        <f aca="false">IF(A52="","",IF(OR(A52&lt;기간별요약!$C$6,A52&gt;기간별요약!$D$6),"기간외",MATCH(A52,기간별요약!$C$6,1)))</f>
        <v/>
      </c>
      <c r="I52" s="40" t="str">
        <f aca="false">IF(G52="","",IF(G52="수입","수입","지출"))</f>
        <v/>
      </c>
    </row>
    <row r="53" customFormat="false" ht="15" hidden="false" customHeight="false" outlineLevel="0" collapsed="false">
      <c r="A53" s="42"/>
      <c r="B53" s="39"/>
      <c r="C53" s="39"/>
      <c r="D53" s="43"/>
      <c r="E53" s="39"/>
      <c r="F53" s="39"/>
      <c r="G53" s="40" t="str">
        <f aca="false">IF(B53="","",IFERROR(INDEX(설정!$C$22:$C$61,MATCH(B53,설정!$B$22:$B$61,0)),"미분류"))</f>
        <v/>
      </c>
      <c r="H53" s="41" t="str">
        <f aca="false">IF(A53="","",IF(OR(A53&lt;기간별요약!$C$6,A53&gt;기간별요약!$D$6),"기간외",MATCH(A53,기간별요약!$C$6,1)))</f>
        <v/>
      </c>
      <c r="I53" s="40" t="str">
        <f aca="false">IF(G53="","",IF(G53="수입","수입","지출"))</f>
        <v/>
      </c>
    </row>
    <row r="54" customFormat="false" ht="15" hidden="false" customHeight="false" outlineLevel="0" collapsed="false">
      <c r="A54" s="42"/>
      <c r="B54" s="39"/>
      <c r="C54" s="39"/>
      <c r="D54" s="43"/>
      <c r="E54" s="39"/>
      <c r="F54" s="39"/>
      <c r="G54" s="40" t="str">
        <f aca="false">IF(B54="","",IFERROR(INDEX(설정!$C$22:$C$61,MATCH(B54,설정!$B$22:$B$61,0)),"미분류"))</f>
        <v/>
      </c>
      <c r="H54" s="41" t="str">
        <f aca="false">IF(A54="","",IF(OR(A54&lt;기간별요약!$C$6,A54&gt;기간별요약!$D$6),"기간외",MATCH(A54,기간별요약!$C$6,1)))</f>
        <v/>
      </c>
      <c r="I54" s="40" t="str">
        <f aca="false">IF(G54="","",IF(G54="수입","수입","지출"))</f>
        <v/>
      </c>
    </row>
    <row r="55" customFormat="false" ht="15" hidden="false" customHeight="false" outlineLevel="0" collapsed="false">
      <c r="A55" s="42"/>
      <c r="B55" s="39"/>
      <c r="C55" s="39"/>
      <c r="D55" s="43"/>
      <c r="E55" s="39"/>
      <c r="F55" s="39"/>
      <c r="G55" s="40" t="str">
        <f aca="false">IF(B55="","",IFERROR(INDEX(설정!$C$22:$C$61,MATCH(B55,설정!$B$22:$B$61,0)),"미분류"))</f>
        <v/>
      </c>
      <c r="H55" s="41" t="str">
        <f aca="false">IF(A55="","",IF(OR(A55&lt;기간별요약!$C$6,A55&gt;기간별요약!$D$6),"기간외",MATCH(A55,기간별요약!$C$6,1)))</f>
        <v/>
      </c>
      <c r="I55" s="40" t="str">
        <f aca="false">IF(G55="","",IF(G55="수입","수입","지출"))</f>
        <v/>
      </c>
    </row>
    <row r="56" customFormat="false" ht="15" hidden="false" customHeight="false" outlineLevel="0" collapsed="false">
      <c r="A56" s="42"/>
      <c r="B56" s="39"/>
      <c r="C56" s="39"/>
      <c r="D56" s="43"/>
      <c r="E56" s="39"/>
      <c r="F56" s="39"/>
      <c r="G56" s="40" t="str">
        <f aca="false">IF(B56="","",IFERROR(INDEX(설정!$C$22:$C$61,MATCH(B56,설정!$B$22:$B$61,0)),"미분류"))</f>
        <v/>
      </c>
      <c r="H56" s="41" t="str">
        <f aca="false">IF(A56="","",IF(OR(A56&lt;기간별요약!$C$6,A56&gt;기간별요약!$D$6),"기간외",MATCH(A56,기간별요약!$C$6,1)))</f>
        <v/>
      </c>
      <c r="I56" s="40" t="str">
        <f aca="false">IF(G56="","",IF(G56="수입","수입","지출"))</f>
        <v/>
      </c>
    </row>
    <row r="57" customFormat="false" ht="15" hidden="false" customHeight="false" outlineLevel="0" collapsed="false">
      <c r="A57" s="42"/>
      <c r="B57" s="39"/>
      <c r="C57" s="39"/>
      <c r="D57" s="43"/>
      <c r="E57" s="39"/>
      <c r="F57" s="39"/>
      <c r="G57" s="40" t="str">
        <f aca="false">IF(B57="","",IFERROR(INDEX(설정!$C$22:$C$61,MATCH(B57,설정!$B$22:$B$61,0)),"미분류"))</f>
        <v/>
      </c>
      <c r="H57" s="41" t="str">
        <f aca="false">IF(A57="","",IF(OR(A57&lt;기간별요약!$C$6,A57&gt;기간별요약!$D$6),"기간외",MATCH(A57,기간별요약!$C$6,1)))</f>
        <v/>
      </c>
      <c r="I57" s="40" t="str">
        <f aca="false">IF(G57="","",IF(G57="수입","수입","지출"))</f>
        <v/>
      </c>
    </row>
    <row r="58" customFormat="false" ht="15" hidden="false" customHeight="false" outlineLevel="0" collapsed="false">
      <c r="A58" s="42"/>
      <c r="B58" s="39"/>
      <c r="C58" s="39"/>
      <c r="D58" s="43"/>
      <c r="E58" s="39"/>
      <c r="F58" s="39"/>
      <c r="G58" s="40" t="str">
        <f aca="false">IF(B58="","",IFERROR(INDEX(설정!$C$22:$C$61,MATCH(B58,설정!$B$22:$B$61,0)),"미분류"))</f>
        <v/>
      </c>
      <c r="H58" s="41" t="str">
        <f aca="false">IF(A58="","",IF(OR(A58&lt;기간별요약!$C$6,A58&gt;기간별요약!$D$6),"기간외",MATCH(A58,기간별요약!$C$6,1)))</f>
        <v/>
      </c>
      <c r="I58" s="40" t="str">
        <f aca="false">IF(G58="","",IF(G58="수입","수입","지출"))</f>
        <v/>
      </c>
    </row>
    <row r="59" customFormat="false" ht="15" hidden="false" customHeight="false" outlineLevel="0" collapsed="false">
      <c r="A59" s="42"/>
      <c r="B59" s="39"/>
      <c r="C59" s="39"/>
      <c r="D59" s="43"/>
      <c r="E59" s="39"/>
      <c r="F59" s="39"/>
      <c r="G59" s="40" t="str">
        <f aca="false">IF(B59="","",IFERROR(INDEX(설정!$C$22:$C$61,MATCH(B59,설정!$B$22:$B$61,0)),"미분류"))</f>
        <v/>
      </c>
      <c r="H59" s="41" t="str">
        <f aca="false">IF(A59="","",IF(OR(A59&lt;기간별요약!$C$6,A59&gt;기간별요약!$D$6),"기간외",MATCH(A59,기간별요약!$C$6,1)))</f>
        <v/>
      </c>
      <c r="I59" s="40" t="str">
        <f aca="false">IF(G59="","",IF(G59="수입","수입","지출"))</f>
        <v/>
      </c>
    </row>
    <row r="60" customFormat="false" ht="15" hidden="false" customHeight="false" outlineLevel="0" collapsed="false">
      <c r="A60" s="42"/>
      <c r="B60" s="39"/>
      <c r="C60" s="39"/>
      <c r="D60" s="43"/>
      <c r="E60" s="39"/>
      <c r="F60" s="39"/>
      <c r="G60" s="40" t="str">
        <f aca="false">IF(B60="","",IFERROR(INDEX(설정!$C$22:$C$61,MATCH(B60,설정!$B$22:$B$61,0)),"미분류"))</f>
        <v/>
      </c>
      <c r="H60" s="41" t="str">
        <f aca="false">IF(A60="","",IF(OR(A60&lt;기간별요약!$C$6,A60&gt;기간별요약!$D$6),"기간외",MATCH(A60,기간별요약!$C$6,1)))</f>
        <v/>
      </c>
      <c r="I60" s="40" t="str">
        <f aca="false">IF(G60="","",IF(G60="수입","수입","지출"))</f>
        <v/>
      </c>
    </row>
    <row r="61" customFormat="false" ht="15" hidden="false" customHeight="false" outlineLevel="0" collapsed="false">
      <c r="A61" s="42"/>
      <c r="B61" s="39"/>
      <c r="C61" s="39"/>
      <c r="D61" s="43"/>
      <c r="E61" s="39"/>
      <c r="F61" s="39"/>
      <c r="G61" s="40" t="str">
        <f aca="false">IF(B61="","",IFERROR(INDEX(설정!$C$22:$C$61,MATCH(B61,설정!$B$22:$B$61,0)),"미분류"))</f>
        <v/>
      </c>
      <c r="H61" s="41" t="str">
        <f aca="false">IF(A61="","",IF(OR(A61&lt;기간별요약!$C$6,A61&gt;기간별요약!$D$6),"기간외",MATCH(A61,기간별요약!$C$6,1)))</f>
        <v/>
      </c>
      <c r="I61" s="40" t="str">
        <f aca="false">IF(G61="","",IF(G61="수입","수입","지출"))</f>
        <v/>
      </c>
    </row>
    <row r="62" customFormat="false" ht="15" hidden="false" customHeight="false" outlineLevel="0" collapsed="false">
      <c r="A62" s="42"/>
      <c r="B62" s="39"/>
      <c r="C62" s="39"/>
      <c r="D62" s="43"/>
      <c r="E62" s="39"/>
      <c r="F62" s="39"/>
      <c r="G62" s="40" t="str">
        <f aca="false">IF(B62="","",IFERROR(INDEX(설정!$C$22:$C$61,MATCH(B62,설정!$B$22:$B$61,0)),"미분류"))</f>
        <v/>
      </c>
      <c r="H62" s="41" t="str">
        <f aca="false">IF(A62="","",IF(OR(A62&lt;기간별요약!$C$6,A62&gt;기간별요약!$D$6),"기간외",MATCH(A62,기간별요약!$C$6,1)))</f>
        <v/>
      </c>
      <c r="I62" s="40" t="str">
        <f aca="false">IF(G62="","",IF(G62="수입","수입","지출"))</f>
        <v/>
      </c>
    </row>
    <row r="63" customFormat="false" ht="15" hidden="false" customHeight="false" outlineLevel="0" collapsed="false">
      <c r="A63" s="42"/>
      <c r="B63" s="39"/>
      <c r="C63" s="39"/>
      <c r="D63" s="43"/>
      <c r="E63" s="39"/>
      <c r="F63" s="39"/>
      <c r="G63" s="40" t="str">
        <f aca="false">IF(B63="","",IFERROR(INDEX(설정!$C$22:$C$61,MATCH(B63,설정!$B$22:$B$61,0)),"미분류"))</f>
        <v/>
      </c>
      <c r="H63" s="41" t="str">
        <f aca="false">IF(A63="","",IF(OR(A63&lt;기간별요약!$C$6,A63&gt;기간별요약!$D$6),"기간외",MATCH(A63,기간별요약!$C$6,1)))</f>
        <v/>
      </c>
      <c r="I63" s="40" t="str">
        <f aca="false">IF(G63="","",IF(G63="수입","수입","지출"))</f>
        <v/>
      </c>
    </row>
    <row r="64" customFormat="false" ht="15" hidden="false" customHeight="false" outlineLevel="0" collapsed="false">
      <c r="A64" s="42"/>
      <c r="B64" s="39"/>
      <c r="C64" s="39"/>
      <c r="D64" s="43"/>
      <c r="E64" s="39"/>
      <c r="F64" s="39"/>
      <c r="G64" s="40" t="str">
        <f aca="false">IF(B64="","",IFERROR(INDEX(설정!$C$22:$C$61,MATCH(B64,설정!$B$22:$B$61,0)),"미분류"))</f>
        <v/>
      </c>
      <c r="H64" s="41" t="str">
        <f aca="false">IF(A64="","",IF(OR(A64&lt;기간별요약!$C$6,A64&gt;기간별요약!$D$6),"기간외",MATCH(A64,기간별요약!$C$6,1)))</f>
        <v/>
      </c>
      <c r="I64" s="40" t="str">
        <f aca="false">IF(G64="","",IF(G64="수입","수입","지출"))</f>
        <v/>
      </c>
    </row>
    <row r="65" customFormat="false" ht="15" hidden="false" customHeight="false" outlineLevel="0" collapsed="false">
      <c r="A65" s="42"/>
      <c r="B65" s="39"/>
      <c r="C65" s="39"/>
      <c r="D65" s="43"/>
      <c r="E65" s="39"/>
      <c r="F65" s="39"/>
      <c r="G65" s="40" t="str">
        <f aca="false">IF(B65="","",IFERROR(INDEX(설정!$C$22:$C$61,MATCH(B65,설정!$B$22:$B$61,0)),"미분류"))</f>
        <v/>
      </c>
      <c r="H65" s="41" t="str">
        <f aca="false">IF(A65="","",IF(OR(A65&lt;기간별요약!$C$6,A65&gt;기간별요약!$D$6),"기간외",MATCH(A65,기간별요약!$C$6,1)))</f>
        <v/>
      </c>
      <c r="I65" s="40" t="str">
        <f aca="false">IF(G65="","",IF(G65="수입","수입","지출"))</f>
        <v/>
      </c>
    </row>
    <row r="66" customFormat="false" ht="15" hidden="false" customHeight="false" outlineLevel="0" collapsed="false">
      <c r="A66" s="42"/>
      <c r="B66" s="39"/>
      <c r="C66" s="39"/>
      <c r="D66" s="43"/>
      <c r="E66" s="39"/>
      <c r="F66" s="39"/>
      <c r="G66" s="40" t="str">
        <f aca="false">IF(B66="","",IFERROR(INDEX(설정!$C$22:$C$61,MATCH(B66,설정!$B$22:$B$61,0)),"미분류"))</f>
        <v/>
      </c>
      <c r="H66" s="41" t="str">
        <f aca="false">IF(A66="","",IF(OR(A66&lt;기간별요약!$C$6,A66&gt;기간별요약!$D$6),"기간외",MATCH(A66,기간별요약!$C$6,1)))</f>
        <v/>
      </c>
      <c r="I66" s="40" t="str">
        <f aca="false">IF(G66="","",IF(G66="수입","수입","지출"))</f>
        <v/>
      </c>
    </row>
    <row r="67" customFormat="false" ht="15" hidden="false" customHeight="false" outlineLevel="0" collapsed="false">
      <c r="A67" s="42"/>
      <c r="B67" s="39"/>
      <c r="C67" s="39"/>
      <c r="D67" s="43"/>
      <c r="E67" s="39"/>
      <c r="F67" s="39"/>
      <c r="G67" s="40" t="str">
        <f aca="false">IF(B67="","",IFERROR(INDEX(설정!$C$22:$C$61,MATCH(B67,설정!$B$22:$B$61,0)),"미분류"))</f>
        <v/>
      </c>
      <c r="H67" s="41" t="str">
        <f aca="false">IF(A67="","",IF(OR(A67&lt;기간별요약!$C$6,A67&gt;기간별요약!$D$6),"기간외",MATCH(A67,기간별요약!$C$6,1)))</f>
        <v/>
      </c>
      <c r="I67" s="40" t="str">
        <f aca="false">IF(G67="","",IF(G67="수입","수입","지출"))</f>
        <v/>
      </c>
    </row>
    <row r="68" customFormat="false" ht="15" hidden="false" customHeight="false" outlineLevel="0" collapsed="false">
      <c r="A68" s="42"/>
      <c r="B68" s="39"/>
      <c r="C68" s="39"/>
      <c r="D68" s="43"/>
      <c r="E68" s="39"/>
      <c r="F68" s="39"/>
      <c r="G68" s="40" t="str">
        <f aca="false">IF(B68="","",IFERROR(INDEX(설정!$C$22:$C$61,MATCH(B68,설정!$B$22:$B$61,0)),"미분류"))</f>
        <v/>
      </c>
      <c r="H68" s="41" t="str">
        <f aca="false">IF(A68="","",IF(OR(A68&lt;기간별요약!$C$6,A68&gt;기간별요약!$D$6),"기간외",MATCH(A68,기간별요약!$C$6,1)))</f>
        <v/>
      </c>
      <c r="I68" s="40" t="str">
        <f aca="false">IF(G68="","",IF(G68="수입","수입","지출"))</f>
        <v/>
      </c>
    </row>
    <row r="69" customFormat="false" ht="15" hidden="false" customHeight="false" outlineLevel="0" collapsed="false">
      <c r="A69" s="42"/>
      <c r="B69" s="39"/>
      <c r="C69" s="39"/>
      <c r="D69" s="43"/>
      <c r="E69" s="39"/>
      <c r="F69" s="39"/>
      <c r="G69" s="40" t="str">
        <f aca="false">IF(B69="","",IFERROR(INDEX(설정!$C$22:$C$61,MATCH(B69,설정!$B$22:$B$61,0)),"미분류"))</f>
        <v/>
      </c>
      <c r="H69" s="41" t="str">
        <f aca="false">IF(A69="","",IF(OR(A69&lt;기간별요약!$C$6,A69&gt;기간별요약!$D$6),"기간외",MATCH(A69,기간별요약!$C$6,1)))</f>
        <v/>
      </c>
      <c r="I69" s="40" t="str">
        <f aca="false">IF(G69="","",IF(G69="수입","수입","지출"))</f>
        <v/>
      </c>
    </row>
    <row r="70" customFormat="false" ht="15" hidden="false" customHeight="false" outlineLevel="0" collapsed="false">
      <c r="A70" s="42"/>
      <c r="B70" s="39"/>
      <c r="C70" s="39"/>
      <c r="D70" s="43"/>
      <c r="E70" s="39"/>
      <c r="F70" s="39"/>
      <c r="G70" s="40" t="str">
        <f aca="false">IF(B70="","",IFERROR(INDEX(설정!$C$22:$C$61,MATCH(B70,설정!$B$22:$B$61,0)),"미분류"))</f>
        <v/>
      </c>
      <c r="H70" s="41" t="str">
        <f aca="false">IF(A70="","",IF(OR(A70&lt;기간별요약!$C$6,A70&gt;기간별요약!$D$6),"기간외",MATCH(A70,기간별요약!$C$6,1)))</f>
        <v/>
      </c>
      <c r="I70" s="40" t="str">
        <f aca="false">IF(G70="","",IF(G70="수입","수입","지출"))</f>
        <v/>
      </c>
    </row>
    <row r="71" customFormat="false" ht="15" hidden="false" customHeight="false" outlineLevel="0" collapsed="false">
      <c r="A71" s="42"/>
      <c r="B71" s="39"/>
      <c r="C71" s="39"/>
      <c r="D71" s="43"/>
      <c r="E71" s="39"/>
      <c r="F71" s="39"/>
      <c r="G71" s="40" t="str">
        <f aca="false">IF(B71="","",IFERROR(INDEX(설정!$C$22:$C$61,MATCH(B71,설정!$B$22:$B$61,0)),"미분류"))</f>
        <v/>
      </c>
      <c r="H71" s="41" t="str">
        <f aca="false">IF(A71="","",IF(OR(A71&lt;기간별요약!$C$6,A71&gt;기간별요약!$D$6),"기간외",MATCH(A71,기간별요약!$C$6,1)))</f>
        <v/>
      </c>
      <c r="I71" s="40" t="str">
        <f aca="false">IF(G71="","",IF(G71="수입","수입","지출"))</f>
        <v/>
      </c>
    </row>
    <row r="72" customFormat="false" ht="15" hidden="false" customHeight="false" outlineLevel="0" collapsed="false">
      <c r="A72" s="42"/>
      <c r="B72" s="39"/>
      <c r="C72" s="39"/>
      <c r="D72" s="43"/>
      <c r="E72" s="39"/>
      <c r="F72" s="39"/>
      <c r="G72" s="40" t="str">
        <f aca="false">IF(B72="","",IFERROR(INDEX(설정!$C$22:$C$61,MATCH(B72,설정!$B$22:$B$61,0)),"미분류"))</f>
        <v/>
      </c>
      <c r="H72" s="41" t="str">
        <f aca="false">IF(A72="","",IF(OR(A72&lt;기간별요약!$C$6,A72&gt;기간별요약!$D$6),"기간외",MATCH(A72,기간별요약!$C$6,1)))</f>
        <v/>
      </c>
      <c r="I72" s="40" t="str">
        <f aca="false">IF(G72="","",IF(G72="수입","수입","지출"))</f>
        <v/>
      </c>
    </row>
    <row r="73" customFormat="false" ht="15" hidden="false" customHeight="false" outlineLevel="0" collapsed="false">
      <c r="A73" s="42"/>
      <c r="B73" s="39"/>
      <c r="C73" s="39"/>
      <c r="D73" s="43"/>
      <c r="E73" s="39"/>
      <c r="F73" s="39"/>
      <c r="G73" s="40" t="str">
        <f aca="false">IF(B73="","",IFERROR(INDEX(설정!$C$22:$C$61,MATCH(B73,설정!$B$22:$B$61,0)),"미분류"))</f>
        <v/>
      </c>
      <c r="H73" s="41" t="str">
        <f aca="false">IF(A73="","",IF(OR(A73&lt;기간별요약!$C$6,A73&gt;기간별요약!$D$6),"기간외",MATCH(A73,기간별요약!$C$6,1)))</f>
        <v/>
      </c>
      <c r="I73" s="40" t="str">
        <f aca="false">IF(G73="","",IF(G73="수입","수입","지출"))</f>
        <v/>
      </c>
    </row>
    <row r="74" customFormat="false" ht="15" hidden="false" customHeight="false" outlineLevel="0" collapsed="false">
      <c r="A74" s="42"/>
      <c r="B74" s="39"/>
      <c r="C74" s="39"/>
      <c r="D74" s="43"/>
      <c r="E74" s="39"/>
      <c r="F74" s="39"/>
      <c r="G74" s="40" t="str">
        <f aca="false">IF(B74="","",IFERROR(INDEX(설정!$C$22:$C$61,MATCH(B74,설정!$B$22:$B$61,0)),"미분류"))</f>
        <v/>
      </c>
      <c r="H74" s="41" t="str">
        <f aca="false">IF(A74="","",IF(OR(A74&lt;기간별요약!$C$6,A74&gt;기간별요약!$D$6),"기간외",MATCH(A74,기간별요약!$C$6,1)))</f>
        <v/>
      </c>
      <c r="I74" s="40" t="str">
        <f aca="false">IF(G74="","",IF(G74="수입","수입","지출"))</f>
        <v/>
      </c>
    </row>
    <row r="75" customFormat="false" ht="15" hidden="false" customHeight="false" outlineLevel="0" collapsed="false">
      <c r="A75" s="42"/>
      <c r="B75" s="39"/>
      <c r="C75" s="39"/>
      <c r="D75" s="43"/>
      <c r="E75" s="39"/>
      <c r="F75" s="39"/>
      <c r="G75" s="40" t="str">
        <f aca="false">IF(B75="","",IFERROR(INDEX(설정!$C$22:$C$61,MATCH(B75,설정!$B$22:$B$61,0)),"미분류"))</f>
        <v/>
      </c>
      <c r="H75" s="41" t="str">
        <f aca="false">IF(A75="","",IF(OR(A75&lt;기간별요약!$C$6,A75&gt;기간별요약!$D$6),"기간외",MATCH(A75,기간별요약!$C$6,1)))</f>
        <v/>
      </c>
      <c r="I75" s="40" t="str">
        <f aca="false">IF(G75="","",IF(G75="수입","수입","지출"))</f>
        <v/>
      </c>
    </row>
    <row r="76" customFormat="false" ht="15" hidden="false" customHeight="false" outlineLevel="0" collapsed="false">
      <c r="A76" s="42"/>
      <c r="B76" s="39"/>
      <c r="C76" s="39"/>
      <c r="D76" s="43"/>
      <c r="E76" s="39"/>
      <c r="F76" s="39"/>
      <c r="G76" s="40" t="str">
        <f aca="false">IF(B76="","",IFERROR(INDEX(설정!$C$22:$C$61,MATCH(B76,설정!$B$22:$B$61,0)),"미분류"))</f>
        <v/>
      </c>
      <c r="H76" s="41" t="str">
        <f aca="false">IF(A76="","",IF(OR(A76&lt;기간별요약!$C$6,A76&gt;기간별요약!$D$6),"기간외",MATCH(A76,기간별요약!$C$6,1)))</f>
        <v/>
      </c>
      <c r="I76" s="40" t="str">
        <f aca="false">IF(G76="","",IF(G76="수입","수입","지출"))</f>
        <v/>
      </c>
    </row>
    <row r="77" customFormat="false" ht="15" hidden="false" customHeight="false" outlineLevel="0" collapsed="false">
      <c r="A77" s="42"/>
      <c r="B77" s="39"/>
      <c r="C77" s="39"/>
      <c r="D77" s="43"/>
      <c r="E77" s="39"/>
      <c r="F77" s="39"/>
      <c r="G77" s="40" t="str">
        <f aca="false">IF(B77="","",IFERROR(INDEX(설정!$C$22:$C$61,MATCH(B77,설정!$B$22:$B$61,0)),"미분류"))</f>
        <v/>
      </c>
      <c r="H77" s="41" t="str">
        <f aca="false">IF(A77="","",IF(OR(A77&lt;기간별요약!$C$6,A77&gt;기간별요약!$D$6),"기간외",MATCH(A77,기간별요약!$C$6,1)))</f>
        <v/>
      </c>
      <c r="I77" s="40" t="str">
        <f aca="false">IF(G77="","",IF(G77="수입","수입","지출"))</f>
        <v/>
      </c>
    </row>
    <row r="78" customFormat="false" ht="15" hidden="false" customHeight="false" outlineLevel="0" collapsed="false">
      <c r="A78" s="42"/>
      <c r="B78" s="39"/>
      <c r="C78" s="39"/>
      <c r="D78" s="43"/>
      <c r="E78" s="39"/>
      <c r="F78" s="39"/>
      <c r="G78" s="40" t="str">
        <f aca="false">IF(B78="","",IFERROR(INDEX(설정!$C$22:$C$61,MATCH(B78,설정!$B$22:$B$61,0)),"미분류"))</f>
        <v/>
      </c>
      <c r="H78" s="41" t="str">
        <f aca="false">IF(A78="","",IF(OR(A78&lt;기간별요약!$C$6,A78&gt;기간별요약!$D$6),"기간외",MATCH(A78,기간별요약!$C$6,1)))</f>
        <v/>
      </c>
      <c r="I78" s="40" t="str">
        <f aca="false">IF(G78="","",IF(G78="수입","수입","지출"))</f>
        <v/>
      </c>
    </row>
    <row r="79" customFormat="false" ht="15" hidden="false" customHeight="false" outlineLevel="0" collapsed="false">
      <c r="A79" s="42"/>
      <c r="B79" s="39"/>
      <c r="C79" s="39"/>
      <c r="D79" s="43"/>
      <c r="E79" s="39"/>
      <c r="F79" s="39"/>
      <c r="G79" s="40" t="str">
        <f aca="false">IF(B79="","",IFERROR(INDEX(설정!$C$22:$C$61,MATCH(B79,설정!$B$22:$B$61,0)),"미분류"))</f>
        <v/>
      </c>
      <c r="H79" s="41" t="str">
        <f aca="false">IF(A79="","",IF(OR(A79&lt;기간별요약!$C$6,A79&gt;기간별요약!$D$6),"기간외",MATCH(A79,기간별요약!$C$6,1)))</f>
        <v/>
      </c>
      <c r="I79" s="40" t="str">
        <f aca="false">IF(G79="","",IF(G79="수입","수입","지출"))</f>
        <v/>
      </c>
    </row>
    <row r="80" customFormat="false" ht="15" hidden="false" customHeight="false" outlineLevel="0" collapsed="false">
      <c r="A80" s="42"/>
      <c r="B80" s="39"/>
      <c r="C80" s="39"/>
      <c r="D80" s="43"/>
      <c r="E80" s="39"/>
      <c r="F80" s="39"/>
      <c r="G80" s="40" t="str">
        <f aca="false">IF(B80="","",IFERROR(INDEX(설정!$C$22:$C$61,MATCH(B80,설정!$B$22:$B$61,0)),"미분류"))</f>
        <v/>
      </c>
      <c r="H80" s="41" t="str">
        <f aca="false">IF(A80="","",IF(OR(A80&lt;기간별요약!$C$6,A80&gt;기간별요약!$D$6),"기간외",MATCH(A80,기간별요약!$C$6,1)))</f>
        <v/>
      </c>
      <c r="I80" s="40" t="str">
        <f aca="false">IF(G80="","",IF(G80="수입","수입","지출"))</f>
        <v/>
      </c>
    </row>
    <row r="81" customFormat="false" ht="15" hidden="false" customHeight="false" outlineLevel="0" collapsed="false">
      <c r="A81" s="42"/>
      <c r="B81" s="39"/>
      <c r="C81" s="39"/>
      <c r="D81" s="43"/>
      <c r="E81" s="39"/>
      <c r="F81" s="39"/>
      <c r="G81" s="40" t="str">
        <f aca="false">IF(B81="","",IFERROR(INDEX(설정!$C$22:$C$61,MATCH(B81,설정!$B$22:$B$61,0)),"미분류"))</f>
        <v/>
      </c>
      <c r="H81" s="41" t="str">
        <f aca="false">IF(A81="","",IF(OR(A81&lt;기간별요약!$C$6,A81&gt;기간별요약!$D$6),"기간외",MATCH(A81,기간별요약!$C$6,1)))</f>
        <v/>
      </c>
      <c r="I81" s="40" t="str">
        <f aca="false">IF(G81="","",IF(G81="수입","수입","지출"))</f>
        <v/>
      </c>
    </row>
    <row r="82" customFormat="false" ht="15" hidden="false" customHeight="false" outlineLevel="0" collapsed="false">
      <c r="A82" s="42"/>
      <c r="B82" s="39"/>
      <c r="C82" s="39"/>
      <c r="D82" s="43"/>
      <c r="E82" s="39"/>
      <c r="F82" s="39"/>
      <c r="G82" s="40" t="str">
        <f aca="false">IF(B82="","",IFERROR(INDEX(설정!$C$22:$C$61,MATCH(B82,설정!$B$22:$B$61,0)),"미분류"))</f>
        <v/>
      </c>
      <c r="H82" s="41" t="str">
        <f aca="false">IF(A82="","",IF(OR(A82&lt;기간별요약!$C$6,A82&gt;기간별요약!$D$6),"기간외",MATCH(A82,기간별요약!$C$6,1)))</f>
        <v/>
      </c>
      <c r="I82" s="40" t="str">
        <f aca="false">IF(G82="","",IF(G82="수입","수입","지출"))</f>
        <v/>
      </c>
    </row>
    <row r="83" customFormat="false" ht="15" hidden="false" customHeight="false" outlineLevel="0" collapsed="false">
      <c r="A83" s="42"/>
      <c r="B83" s="39"/>
      <c r="C83" s="39"/>
      <c r="D83" s="43"/>
      <c r="E83" s="39"/>
      <c r="F83" s="39"/>
      <c r="G83" s="40" t="str">
        <f aca="false">IF(B83="","",IFERROR(INDEX(설정!$C$22:$C$61,MATCH(B83,설정!$B$22:$B$61,0)),"미분류"))</f>
        <v/>
      </c>
      <c r="H83" s="41" t="str">
        <f aca="false">IF(A83="","",IF(OR(A83&lt;기간별요약!$C$6,A83&gt;기간별요약!$D$6),"기간외",MATCH(A83,기간별요약!$C$6,1)))</f>
        <v/>
      </c>
      <c r="I83" s="40" t="str">
        <f aca="false">IF(G83="","",IF(G83="수입","수입","지출"))</f>
        <v/>
      </c>
    </row>
    <row r="84" customFormat="false" ht="15" hidden="false" customHeight="false" outlineLevel="0" collapsed="false">
      <c r="A84" s="42"/>
      <c r="B84" s="39"/>
      <c r="C84" s="39"/>
      <c r="D84" s="43"/>
      <c r="E84" s="39"/>
      <c r="F84" s="39"/>
      <c r="G84" s="40" t="str">
        <f aca="false">IF(B84="","",IFERROR(INDEX(설정!$C$22:$C$61,MATCH(B84,설정!$B$22:$B$61,0)),"미분류"))</f>
        <v/>
      </c>
      <c r="H84" s="41" t="str">
        <f aca="false">IF(A84="","",IF(OR(A84&lt;기간별요약!$C$6,A84&gt;기간별요약!$D$6),"기간외",MATCH(A84,기간별요약!$C$6,1)))</f>
        <v/>
      </c>
      <c r="I84" s="40" t="str">
        <f aca="false">IF(G84="","",IF(G84="수입","수입","지출"))</f>
        <v/>
      </c>
    </row>
    <row r="85" customFormat="false" ht="15" hidden="false" customHeight="false" outlineLevel="0" collapsed="false">
      <c r="A85" s="42"/>
      <c r="B85" s="39"/>
      <c r="C85" s="39"/>
      <c r="D85" s="43"/>
      <c r="E85" s="39"/>
      <c r="F85" s="39"/>
      <c r="G85" s="40" t="str">
        <f aca="false">IF(B85="","",IFERROR(INDEX(설정!$C$22:$C$61,MATCH(B85,설정!$B$22:$B$61,0)),"미분류"))</f>
        <v/>
      </c>
      <c r="H85" s="41" t="str">
        <f aca="false">IF(A85="","",IF(OR(A85&lt;기간별요약!$C$6,A85&gt;기간별요약!$D$6),"기간외",MATCH(A85,기간별요약!$C$6,1)))</f>
        <v/>
      </c>
      <c r="I85" s="40" t="str">
        <f aca="false">IF(G85="","",IF(G85="수입","수입","지출"))</f>
        <v/>
      </c>
    </row>
    <row r="86" customFormat="false" ht="15" hidden="false" customHeight="false" outlineLevel="0" collapsed="false">
      <c r="A86" s="42"/>
      <c r="B86" s="39"/>
      <c r="C86" s="39"/>
      <c r="D86" s="43"/>
      <c r="E86" s="39"/>
      <c r="F86" s="39"/>
      <c r="G86" s="40" t="str">
        <f aca="false">IF(B86="","",IFERROR(INDEX(설정!$C$22:$C$61,MATCH(B86,설정!$B$22:$B$61,0)),"미분류"))</f>
        <v/>
      </c>
      <c r="H86" s="41" t="str">
        <f aca="false">IF(A86="","",IF(OR(A86&lt;기간별요약!$C$6,A86&gt;기간별요약!$D$6),"기간외",MATCH(A86,기간별요약!$C$6,1)))</f>
        <v/>
      </c>
      <c r="I86" s="40" t="str">
        <f aca="false">IF(G86="","",IF(G86="수입","수입","지출"))</f>
        <v/>
      </c>
    </row>
    <row r="87" customFormat="false" ht="15" hidden="false" customHeight="false" outlineLevel="0" collapsed="false">
      <c r="A87" s="42"/>
      <c r="B87" s="39"/>
      <c r="C87" s="39"/>
      <c r="D87" s="43"/>
      <c r="E87" s="39"/>
      <c r="F87" s="39"/>
      <c r="G87" s="40" t="str">
        <f aca="false">IF(B87="","",IFERROR(INDEX(설정!$C$22:$C$61,MATCH(B87,설정!$B$22:$B$61,0)),"미분류"))</f>
        <v/>
      </c>
      <c r="H87" s="41" t="str">
        <f aca="false">IF(A87="","",IF(OR(A87&lt;기간별요약!$C$6,A87&gt;기간별요약!$D$6),"기간외",MATCH(A87,기간별요약!$C$6,1)))</f>
        <v/>
      </c>
      <c r="I87" s="40" t="str">
        <f aca="false">IF(G87="","",IF(G87="수입","수입","지출"))</f>
        <v/>
      </c>
    </row>
    <row r="88" customFormat="false" ht="15" hidden="false" customHeight="false" outlineLevel="0" collapsed="false">
      <c r="A88" s="42"/>
      <c r="B88" s="39"/>
      <c r="C88" s="39"/>
      <c r="D88" s="43"/>
      <c r="E88" s="39"/>
      <c r="F88" s="39"/>
      <c r="G88" s="40" t="str">
        <f aca="false">IF(B88="","",IFERROR(INDEX(설정!$C$22:$C$61,MATCH(B88,설정!$B$22:$B$61,0)),"미분류"))</f>
        <v/>
      </c>
      <c r="H88" s="41" t="str">
        <f aca="false">IF(A88="","",IF(OR(A88&lt;기간별요약!$C$6,A88&gt;기간별요약!$D$6),"기간외",MATCH(A88,기간별요약!$C$6,1)))</f>
        <v/>
      </c>
      <c r="I88" s="40" t="str">
        <f aca="false">IF(G88="","",IF(G88="수입","수입","지출"))</f>
        <v/>
      </c>
    </row>
    <row r="89" customFormat="false" ht="15" hidden="false" customHeight="false" outlineLevel="0" collapsed="false">
      <c r="A89" s="42"/>
      <c r="B89" s="39"/>
      <c r="C89" s="39"/>
      <c r="D89" s="43"/>
      <c r="E89" s="39"/>
      <c r="F89" s="39"/>
      <c r="G89" s="40" t="str">
        <f aca="false">IF(B89="","",IFERROR(INDEX(설정!$C$22:$C$61,MATCH(B89,설정!$B$22:$B$61,0)),"미분류"))</f>
        <v/>
      </c>
      <c r="H89" s="41" t="str">
        <f aca="false">IF(A89="","",IF(OR(A89&lt;기간별요약!$C$6,A89&gt;기간별요약!$D$6),"기간외",MATCH(A89,기간별요약!$C$6,1)))</f>
        <v/>
      </c>
      <c r="I89" s="40" t="str">
        <f aca="false">IF(G89="","",IF(G89="수입","수입","지출"))</f>
        <v/>
      </c>
    </row>
    <row r="90" customFormat="false" ht="15" hidden="false" customHeight="false" outlineLevel="0" collapsed="false">
      <c r="A90" s="42"/>
      <c r="B90" s="39"/>
      <c r="C90" s="39"/>
      <c r="D90" s="43"/>
      <c r="E90" s="39"/>
      <c r="F90" s="39"/>
      <c r="G90" s="40" t="str">
        <f aca="false">IF(B90="","",IFERROR(INDEX(설정!$C$22:$C$61,MATCH(B90,설정!$B$22:$B$61,0)),"미분류"))</f>
        <v/>
      </c>
      <c r="H90" s="41" t="str">
        <f aca="false">IF(A90="","",IF(OR(A90&lt;기간별요약!$C$6,A90&gt;기간별요약!$D$6),"기간외",MATCH(A90,기간별요약!$C$6,1)))</f>
        <v/>
      </c>
      <c r="I90" s="40" t="str">
        <f aca="false">IF(G90="","",IF(G90="수입","수입","지출"))</f>
        <v/>
      </c>
    </row>
    <row r="91" customFormat="false" ht="15" hidden="false" customHeight="false" outlineLevel="0" collapsed="false">
      <c r="A91" s="42"/>
      <c r="B91" s="39"/>
      <c r="C91" s="39"/>
      <c r="D91" s="43"/>
      <c r="E91" s="39"/>
      <c r="F91" s="39"/>
      <c r="G91" s="40" t="str">
        <f aca="false">IF(B91="","",IFERROR(INDEX(설정!$C$22:$C$61,MATCH(B91,설정!$B$22:$B$61,0)),"미분류"))</f>
        <v/>
      </c>
      <c r="H91" s="41" t="str">
        <f aca="false">IF(A91="","",IF(OR(A91&lt;기간별요약!$C$6,A91&gt;기간별요약!$D$6),"기간외",MATCH(A91,기간별요약!$C$6,1)))</f>
        <v/>
      </c>
      <c r="I91" s="40" t="str">
        <f aca="false">IF(G91="","",IF(G91="수입","수입","지출"))</f>
        <v/>
      </c>
    </row>
    <row r="92" customFormat="false" ht="15" hidden="false" customHeight="false" outlineLevel="0" collapsed="false">
      <c r="A92" s="42"/>
      <c r="B92" s="39"/>
      <c r="C92" s="39"/>
      <c r="D92" s="43"/>
      <c r="E92" s="39"/>
      <c r="F92" s="39"/>
      <c r="G92" s="40" t="str">
        <f aca="false">IF(B92="","",IFERROR(INDEX(설정!$C$22:$C$61,MATCH(B92,설정!$B$22:$B$61,0)),"미분류"))</f>
        <v/>
      </c>
      <c r="H92" s="41" t="str">
        <f aca="false">IF(A92="","",IF(OR(A92&lt;기간별요약!$C$6,A92&gt;기간별요약!$D$6),"기간외",MATCH(A92,기간별요약!$C$6,1)))</f>
        <v/>
      </c>
      <c r="I92" s="40" t="str">
        <f aca="false">IF(G92="","",IF(G92="수입","수입","지출"))</f>
        <v/>
      </c>
    </row>
    <row r="93" customFormat="false" ht="15" hidden="false" customHeight="false" outlineLevel="0" collapsed="false">
      <c r="A93" s="42"/>
      <c r="B93" s="39"/>
      <c r="C93" s="39"/>
      <c r="D93" s="43"/>
      <c r="E93" s="39"/>
      <c r="F93" s="39"/>
      <c r="G93" s="40" t="str">
        <f aca="false">IF(B93="","",IFERROR(INDEX(설정!$C$22:$C$61,MATCH(B93,설정!$B$22:$B$61,0)),"미분류"))</f>
        <v/>
      </c>
      <c r="H93" s="41" t="str">
        <f aca="false">IF(A93="","",IF(OR(A93&lt;기간별요약!$C$6,A93&gt;기간별요약!$D$6),"기간외",MATCH(A93,기간별요약!$C$6,1)))</f>
        <v/>
      </c>
      <c r="I93" s="40" t="str">
        <f aca="false">IF(G93="","",IF(G93="수입","수입","지출"))</f>
        <v/>
      </c>
    </row>
    <row r="94" customFormat="false" ht="15" hidden="false" customHeight="false" outlineLevel="0" collapsed="false">
      <c r="A94" s="42"/>
      <c r="B94" s="39"/>
      <c r="C94" s="39"/>
      <c r="D94" s="43"/>
      <c r="E94" s="39"/>
      <c r="F94" s="39"/>
      <c r="G94" s="40" t="str">
        <f aca="false">IF(B94="","",IFERROR(INDEX(설정!$C$22:$C$61,MATCH(B94,설정!$B$22:$B$61,0)),"미분류"))</f>
        <v/>
      </c>
      <c r="H94" s="41" t="str">
        <f aca="false">IF(A94="","",IF(OR(A94&lt;기간별요약!$C$6,A94&gt;기간별요약!$D$6),"기간외",MATCH(A94,기간별요약!$C$6,1)))</f>
        <v/>
      </c>
      <c r="I94" s="40" t="str">
        <f aca="false">IF(G94="","",IF(G94="수입","수입","지출"))</f>
        <v/>
      </c>
    </row>
    <row r="95" customFormat="false" ht="15" hidden="false" customHeight="false" outlineLevel="0" collapsed="false">
      <c r="A95" s="42"/>
      <c r="B95" s="39"/>
      <c r="C95" s="39"/>
      <c r="D95" s="43"/>
      <c r="E95" s="39"/>
      <c r="F95" s="39"/>
      <c r="G95" s="40" t="str">
        <f aca="false">IF(B95="","",IFERROR(INDEX(설정!$C$22:$C$61,MATCH(B95,설정!$B$22:$B$61,0)),"미분류"))</f>
        <v/>
      </c>
      <c r="H95" s="41" t="str">
        <f aca="false">IF(A95="","",IF(OR(A95&lt;기간별요약!$C$6,A95&gt;기간별요약!$D$6),"기간외",MATCH(A95,기간별요약!$C$6,1)))</f>
        <v/>
      </c>
      <c r="I95" s="40" t="str">
        <f aca="false">IF(G95="","",IF(G95="수입","수입","지출"))</f>
        <v/>
      </c>
    </row>
    <row r="96" customFormat="false" ht="15" hidden="false" customHeight="false" outlineLevel="0" collapsed="false">
      <c r="A96" s="42"/>
      <c r="B96" s="39"/>
      <c r="C96" s="39"/>
      <c r="D96" s="43"/>
      <c r="E96" s="39"/>
      <c r="F96" s="39"/>
      <c r="G96" s="40" t="str">
        <f aca="false">IF(B96="","",IFERROR(INDEX(설정!$C$22:$C$61,MATCH(B96,설정!$B$22:$B$61,0)),"미분류"))</f>
        <v/>
      </c>
      <c r="H96" s="41" t="str">
        <f aca="false">IF(A96="","",IF(OR(A96&lt;기간별요약!$C$6,A96&gt;기간별요약!$D$6),"기간외",MATCH(A96,기간별요약!$C$6,1)))</f>
        <v/>
      </c>
      <c r="I96" s="40" t="str">
        <f aca="false">IF(G96="","",IF(G96="수입","수입","지출"))</f>
        <v/>
      </c>
    </row>
    <row r="97" customFormat="false" ht="15" hidden="false" customHeight="false" outlineLevel="0" collapsed="false">
      <c r="A97" s="42"/>
      <c r="B97" s="39"/>
      <c r="C97" s="39"/>
      <c r="D97" s="43"/>
      <c r="E97" s="39"/>
      <c r="F97" s="39"/>
      <c r="G97" s="40" t="str">
        <f aca="false">IF(B97="","",IFERROR(INDEX(설정!$C$22:$C$61,MATCH(B97,설정!$B$22:$B$61,0)),"미분류"))</f>
        <v/>
      </c>
      <c r="H97" s="41" t="str">
        <f aca="false">IF(A97="","",IF(OR(A97&lt;기간별요약!$C$6,A97&gt;기간별요약!$D$6),"기간외",MATCH(A97,기간별요약!$C$6,1)))</f>
        <v/>
      </c>
      <c r="I97" s="40" t="str">
        <f aca="false">IF(G97="","",IF(G97="수입","수입","지출"))</f>
        <v/>
      </c>
    </row>
    <row r="98" customFormat="false" ht="15" hidden="false" customHeight="false" outlineLevel="0" collapsed="false">
      <c r="A98" s="42"/>
      <c r="B98" s="39"/>
      <c r="C98" s="39"/>
      <c r="D98" s="43"/>
      <c r="E98" s="39"/>
      <c r="F98" s="39"/>
      <c r="G98" s="40" t="str">
        <f aca="false">IF(B98="","",IFERROR(INDEX(설정!$C$22:$C$61,MATCH(B98,설정!$B$22:$B$61,0)),"미분류"))</f>
        <v/>
      </c>
      <c r="H98" s="41" t="str">
        <f aca="false">IF(A98="","",IF(OR(A98&lt;기간별요약!$C$6,A98&gt;기간별요약!$D$6),"기간외",MATCH(A98,기간별요약!$C$6,1)))</f>
        <v/>
      </c>
      <c r="I98" s="40" t="str">
        <f aca="false">IF(G98="","",IF(G98="수입","수입","지출"))</f>
        <v/>
      </c>
    </row>
    <row r="99" customFormat="false" ht="15" hidden="false" customHeight="false" outlineLevel="0" collapsed="false">
      <c r="A99" s="42"/>
      <c r="B99" s="39"/>
      <c r="C99" s="39"/>
      <c r="D99" s="43"/>
      <c r="E99" s="39"/>
      <c r="F99" s="39"/>
      <c r="G99" s="40" t="str">
        <f aca="false">IF(B99="","",IFERROR(INDEX(설정!$C$22:$C$61,MATCH(B99,설정!$B$22:$B$61,0)),"미분류"))</f>
        <v/>
      </c>
      <c r="H99" s="41" t="str">
        <f aca="false">IF(A99="","",IF(OR(A99&lt;기간별요약!$C$6,A99&gt;기간별요약!$D$6),"기간외",MATCH(A99,기간별요약!$C$6,1)))</f>
        <v/>
      </c>
      <c r="I99" s="40" t="str">
        <f aca="false">IF(G99="","",IF(G99="수입","수입","지출"))</f>
        <v/>
      </c>
    </row>
    <row r="100" customFormat="false" ht="15" hidden="false" customHeight="false" outlineLevel="0" collapsed="false">
      <c r="A100" s="42"/>
      <c r="B100" s="39"/>
      <c r="C100" s="39"/>
      <c r="D100" s="43"/>
      <c r="E100" s="39"/>
      <c r="F100" s="39"/>
      <c r="G100" s="40" t="str">
        <f aca="false">IF(B100="","",IFERROR(INDEX(설정!$C$22:$C$61,MATCH(B100,설정!$B$22:$B$61,0)),"미분류"))</f>
        <v/>
      </c>
      <c r="H100" s="41" t="str">
        <f aca="false">IF(A100="","",IF(OR(A100&lt;기간별요약!$C$6,A100&gt;기간별요약!$D$6),"기간외",MATCH(A100,기간별요약!$C$6,1)))</f>
        <v/>
      </c>
      <c r="I100" s="40" t="str">
        <f aca="false">IF(G100="","",IF(G100="수입","수입","지출"))</f>
        <v/>
      </c>
    </row>
    <row r="101" customFormat="false" ht="15" hidden="false" customHeight="false" outlineLevel="0" collapsed="false">
      <c r="A101" s="42"/>
      <c r="B101" s="39"/>
      <c r="C101" s="39"/>
      <c r="D101" s="43"/>
      <c r="E101" s="39"/>
      <c r="F101" s="39"/>
      <c r="G101" s="40" t="str">
        <f aca="false">IF(B101="","",IFERROR(INDEX(설정!$C$22:$C$61,MATCH(B101,설정!$B$22:$B$61,0)),"미분류"))</f>
        <v/>
      </c>
      <c r="H101" s="41" t="str">
        <f aca="false">IF(A101="","",IF(OR(A101&lt;기간별요약!$C$6,A101&gt;기간별요약!$D$6),"기간외",MATCH(A101,기간별요약!$C$6,1)))</f>
        <v/>
      </c>
      <c r="I101" s="40" t="str">
        <f aca="false">IF(G101="","",IF(G101="수입","수입","지출"))</f>
        <v/>
      </c>
    </row>
    <row r="102" customFormat="false" ht="15" hidden="false" customHeight="false" outlineLevel="0" collapsed="false">
      <c r="A102" s="42"/>
      <c r="B102" s="39"/>
      <c r="C102" s="39"/>
      <c r="D102" s="43"/>
      <c r="E102" s="39"/>
      <c r="F102" s="39"/>
      <c r="G102" s="40" t="str">
        <f aca="false">IF(B102="","",IFERROR(INDEX(설정!$C$22:$C$61,MATCH(B102,설정!$B$22:$B$61,0)),"미분류"))</f>
        <v/>
      </c>
      <c r="H102" s="41" t="str">
        <f aca="false">IF(A102="","",IF(OR(A102&lt;기간별요약!$C$6,A102&gt;기간별요약!$D$6),"기간외",MATCH(A102,기간별요약!$C$6,1)))</f>
        <v/>
      </c>
      <c r="I102" s="40" t="str">
        <f aca="false">IF(G102="","",IF(G102="수입","수입","지출"))</f>
        <v/>
      </c>
    </row>
    <row r="103" customFormat="false" ht="15" hidden="false" customHeight="false" outlineLevel="0" collapsed="false">
      <c r="A103" s="42"/>
      <c r="B103" s="39"/>
      <c r="C103" s="39"/>
      <c r="D103" s="43"/>
      <c r="E103" s="39"/>
      <c r="F103" s="39"/>
      <c r="G103" s="40" t="str">
        <f aca="false">IF(B103="","",IFERROR(INDEX(설정!$C$22:$C$61,MATCH(B103,설정!$B$22:$B$61,0)),"미분류"))</f>
        <v/>
      </c>
      <c r="H103" s="41" t="str">
        <f aca="false">IF(A103="","",IF(OR(A103&lt;기간별요약!$C$6,A103&gt;기간별요약!$D$6),"기간외",MATCH(A103,기간별요약!$C$6,1)))</f>
        <v/>
      </c>
      <c r="I103" s="40" t="str">
        <f aca="false">IF(G103="","",IF(G103="수입","수입","지출"))</f>
        <v/>
      </c>
    </row>
    <row r="104" customFormat="false" ht="15" hidden="false" customHeight="false" outlineLevel="0" collapsed="false">
      <c r="A104" s="42"/>
      <c r="B104" s="39"/>
      <c r="C104" s="39"/>
      <c r="D104" s="43"/>
      <c r="E104" s="39"/>
      <c r="F104" s="39"/>
      <c r="G104" s="40" t="str">
        <f aca="false">IF(B104="","",IFERROR(INDEX(설정!$C$22:$C$61,MATCH(B104,설정!$B$22:$B$61,0)),"미분류"))</f>
        <v/>
      </c>
      <c r="H104" s="41" t="str">
        <f aca="false">IF(A104="","",IF(OR(A104&lt;기간별요약!$C$6,A104&gt;기간별요약!$D$6),"기간외",MATCH(A104,기간별요약!$C$6,1)))</f>
        <v/>
      </c>
      <c r="I104" s="40" t="str">
        <f aca="false">IF(G104="","",IF(G104="수입","수입","지출"))</f>
        <v/>
      </c>
    </row>
    <row r="105" customFormat="false" ht="15" hidden="false" customHeight="false" outlineLevel="0" collapsed="false">
      <c r="A105" s="42"/>
      <c r="B105" s="39"/>
      <c r="C105" s="39"/>
      <c r="D105" s="43"/>
      <c r="E105" s="39"/>
      <c r="F105" s="39"/>
      <c r="G105" s="40" t="str">
        <f aca="false">IF(B105="","",IFERROR(INDEX(설정!$C$22:$C$61,MATCH(B105,설정!$B$22:$B$61,0)),"미분류"))</f>
        <v/>
      </c>
      <c r="H105" s="41" t="str">
        <f aca="false">IF(A105="","",IF(OR(A105&lt;기간별요약!$C$6,A105&gt;기간별요약!$D$6),"기간외",MATCH(A105,기간별요약!$C$6,1)))</f>
        <v/>
      </c>
      <c r="I105" s="40" t="str">
        <f aca="false">IF(G105="","",IF(G105="수입","수입","지출"))</f>
        <v/>
      </c>
    </row>
    <row r="106" customFormat="false" ht="15" hidden="false" customHeight="false" outlineLevel="0" collapsed="false">
      <c r="A106" s="42"/>
      <c r="B106" s="39"/>
      <c r="C106" s="39"/>
      <c r="D106" s="43"/>
      <c r="E106" s="39"/>
      <c r="F106" s="39"/>
      <c r="G106" s="40" t="str">
        <f aca="false">IF(B106="","",IFERROR(INDEX(설정!$C$22:$C$61,MATCH(B106,설정!$B$22:$B$61,0)),"미분류"))</f>
        <v/>
      </c>
      <c r="H106" s="41" t="str">
        <f aca="false">IF(A106="","",IF(OR(A106&lt;기간별요약!$C$6,A106&gt;기간별요약!$D$6),"기간외",MATCH(A106,기간별요약!$C$6,1)))</f>
        <v/>
      </c>
      <c r="I106" s="40" t="str">
        <f aca="false">IF(G106="","",IF(G106="수입","수입","지출"))</f>
        <v/>
      </c>
    </row>
    <row r="107" customFormat="false" ht="15" hidden="false" customHeight="false" outlineLevel="0" collapsed="false">
      <c r="A107" s="42"/>
      <c r="B107" s="39"/>
      <c r="C107" s="39"/>
      <c r="D107" s="43"/>
      <c r="E107" s="39"/>
      <c r="F107" s="39"/>
      <c r="G107" s="40" t="str">
        <f aca="false">IF(B107="","",IFERROR(INDEX(설정!$C$22:$C$61,MATCH(B107,설정!$B$22:$B$61,0)),"미분류"))</f>
        <v/>
      </c>
      <c r="H107" s="41" t="str">
        <f aca="false">IF(A107="","",IF(OR(A107&lt;기간별요약!$C$6,A107&gt;기간별요약!$D$6),"기간외",MATCH(A107,기간별요약!$C$6,1)))</f>
        <v/>
      </c>
      <c r="I107" s="40" t="str">
        <f aca="false">IF(G107="","",IF(G107="수입","수입","지출"))</f>
        <v/>
      </c>
    </row>
    <row r="108" customFormat="false" ht="15" hidden="false" customHeight="false" outlineLevel="0" collapsed="false">
      <c r="A108" s="42"/>
      <c r="B108" s="39"/>
      <c r="C108" s="39"/>
      <c r="D108" s="43"/>
      <c r="E108" s="39"/>
      <c r="F108" s="39"/>
      <c r="G108" s="40" t="str">
        <f aca="false">IF(B108="","",IFERROR(INDEX(설정!$C$22:$C$61,MATCH(B108,설정!$B$22:$B$61,0)),"미분류"))</f>
        <v/>
      </c>
      <c r="H108" s="41" t="str">
        <f aca="false">IF(A108="","",IF(OR(A108&lt;기간별요약!$C$6,A108&gt;기간별요약!$D$6),"기간외",MATCH(A108,기간별요약!$C$6,1)))</f>
        <v/>
      </c>
      <c r="I108" s="40" t="str">
        <f aca="false">IF(G108="","",IF(G108="수입","수입","지출"))</f>
        <v/>
      </c>
    </row>
    <row r="109" customFormat="false" ht="15" hidden="false" customHeight="false" outlineLevel="0" collapsed="false">
      <c r="A109" s="42"/>
      <c r="B109" s="39"/>
      <c r="C109" s="39"/>
      <c r="D109" s="43"/>
      <c r="E109" s="39"/>
      <c r="F109" s="39"/>
      <c r="G109" s="40" t="str">
        <f aca="false">IF(B109="","",IFERROR(INDEX(설정!$C$22:$C$61,MATCH(B109,설정!$B$22:$B$61,0)),"미분류"))</f>
        <v/>
      </c>
      <c r="H109" s="41" t="str">
        <f aca="false">IF(A109="","",IF(OR(A109&lt;기간별요약!$C$6,A109&gt;기간별요약!$D$6),"기간외",MATCH(A109,기간별요약!$C$6,1)))</f>
        <v/>
      </c>
      <c r="I109" s="40" t="str">
        <f aca="false">IF(G109="","",IF(G109="수입","수입","지출"))</f>
        <v/>
      </c>
    </row>
    <row r="110" customFormat="false" ht="15" hidden="false" customHeight="false" outlineLevel="0" collapsed="false">
      <c r="A110" s="42"/>
      <c r="B110" s="39"/>
      <c r="C110" s="39"/>
      <c r="D110" s="43"/>
      <c r="E110" s="39"/>
      <c r="F110" s="39"/>
      <c r="G110" s="40" t="str">
        <f aca="false">IF(B110="","",IFERROR(INDEX(설정!$C$22:$C$61,MATCH(B110,설정!$B$22:$B$61,0)),"미분류"))</f>
        <v/>
      </c>
      <c r="H110" s="41" t="str">
        <f aca="false">IF(A110="","",IF(OR(A110&lt;기간별요약!$C$6,A110&gt;기간별요약!$D$6),"기간외",MATCH(A110,기간별요약!$C$6,1)))</f>
        <v/>
      </c>
      <c r="I110" s="40" t="str">
        <f aca="false">IF(G110="","",IF(G110="수입","수입","지출"))</f>
        <v/>
      </c>
    </row>
    <row r="111" customFormat="false" ht="15" hidden="false" customHeight="false" outlineLevel="0" collapsed="false">
      <c r="A111" s="42"/>
      <c r="B111" s="39"/>
      <c r="C111" s="39"/>
      <c r="D111" s="43"/>
      <c r="E111" s="39"/>
      <c r="F111" s="39"/>
      <c r="G111" s="40" t="str">
        <f aca="false">IF(B111="","",IFERROR(INDEX(설정!$C$22:$C$61,MATCH(B111,설정!$B$22:$B$61,0)),"미분류"))</f>
        <v/>
      </c>
      <c r="H111" s="41" t="str">
        <f aca="false">IF(A111="","",IF(OR(A111&lt;기간별요약!$C$6,A111&gt;기간별요약!$D$6),"기간외",MATCH(A111,기간별요약!$C$6,1)))</f>
        <v/>
      </c>
      <c r="I111" s="40" t="str">
        <f aca="false">IF(G111="","",IF(G111="수입","수입","지출"))</f>
        <v/>
      </c>
    </row>
    <row r="112" customFormat="false" ht="15" hidden="false" customHeight="false" outlineLevel="0" collapsed="false">
      <c r="A112" s="42"/>
      <c r="B112" s="39"/>
      <c r="C112" s="39"/>
      <c r="D112" s="43"/>
      <c r="E112" s="39"/>
      <c r="F112" s="39"/>
      <c r="G112" s="40" t="str">
        <f aca="false">IF(B112="","",IFERROR(INDEX(설정!$C$22:$C$61,MATCH(B112,설정!$B$22:$B$61,0)),"미분류"))</f>
        <v/>
      </c>
      <c r="H112" s="41" t="str">
        <f aca="false">IF(A112="","",IF(OR(A112&lt;기간별요약!$C$6,A112&gt;기간별요약!$D$6),"기간외",MATCH(A112,기간별요약!$C$6,1)))</f>
        <v/>
      </c>
      <c r="I112" s="40" t="str">
        <f aca="false">IF(G112="","",IF(G112="수입","수입","지출"))</f>
        <v/>
      </c>
    </row>
    <row r="113" customFormat="false" ht="15" hidden="false" customHeight="false" outlineLevel="0" collapsed="false">
      <c r="A113" s="42"/>
      <c r="B113" s="39"/>
      <c r="C113" s="39"/>
      <c r="D113" s="43"/>
      <c r="E113" s="39"/>
      <c r="F113" s="39"/>
      <c r="G113" s="40" t="str">
        <f aca="false">IF(B113="","",IFERROR(INDEX(설정!$C$22:$C$61,MATCH(B113,설정!$B$22:$B$61,0)),"미분류"))</f>
        <v/>
      </c>
      <c r="H113" s="41" t="str">
        <f aca="false">IF(A113="","",IF(OR(A113&lt;기간별요약!$C$6,A113&gt;기간별요약!$D$6),"기간외",MATCH(A113,기간별요약!$C$6,1)))</f>
        <v/>
      </c>
      <c r="I113" s="40" t="str">
        <f aca="false">IF(G113="","",IF(G113="수입","수입","지출"))</f>
        <v/>
      </c>
    </row>
    <row r="114" customFormat="false" ht="15" hidden="false" customHeight="false" outlineLevel="0" collapsed="false">
      <c r="A114" s="42"/>
      <c r="B114" s="39"/>
      <c r="C114" s="39"/>
      <c r="D114" s="43"/>
      <c r="E114" s="39"/>
      <c r="F114" s="39"/>
      <c r="G114" s="40" t="str">
        <f aca="false">IF(B114="","",IFERROR(INDEX(설정!$C$22:$C$61,MATCH(B114,설정!$B$22:$B$61,0)),"미분류"))</f>
        <v/>
      </c>
      <c r="H114" s="41" t="str">
        <f aca="false">IF(A114="","",IF(OR(A114&lt;기간별요약!$C$6,A114&gt;기간별요약!$D$6),"기간외",MATCH(A114,기간별요약!$C$6,1)))</f>
        <v/>
      </c>
      <c r="I114" s="40" t="str">
        <f aca="false">IF(G114="","",IF(G114="수입","수입","지출"))</f>
        <v/>
      </c>
    </row>
    <row r="115" customFormat="false" ht="15" hidden="false" customHeight="false" outlineLevel="0" collapsed="false">
      <c r="A115" s="42"/>
      <c r="B115" s="39"/>
      <c r="C115" s="39"/>
      <c r="D115" s="43"/>
      <c r="E115" s="39"/>
      <c r="F115" s="39"/>
      <c r="G115" s="40" t="str">
        <f aca="false">IF(B115="","",IFERROR(INDEX(설정!$C$22:$C$61,MATCH(B115,설정!$B$22:$B$61,0)),"미분류"))</f>
        <v/>
      </c>
      <c r="H115" s="41" t="str">
        <f aca="false">IF(A115="","",IF(OR(A115&lt;기간별요약!$C$6,A115&gt;기간별요약!$D$6),"기간외",MATCH(A115,기간별요약!$C$6,1)))</f>
        <v/>
      </c>
      <c r="I115" s="40" t="str">
        <f aca="false">IF(G115="","",IF(G115="수입","수입","지출"))</f>
        <v/>
      </c>
    </row>
    <row r="116" customFormat="false" ht="15" hidden="false" customHeight="false" outlineLevel="0" collapsed="false">
      <c r="A116" s="42"/>
      <c r="B116" s="39"/>
      <c r="C116" s="39"/>
      <c r="D116" s="43"/>
      <c r="E116" s="39"/>
      <c r="F116" s="39"/>
      <c r="G116" s="40" t="str">
        <f aca="false">IF(B116="","",IFERROR(INDEX(설정!$C$22:$C$61,MATCH(B116,설정!$B$22:$B$61,0)),"미분류"))</f>
        <v/>
      </c>
      <c r="H116" s="41" t="str">
        <f aca="false">IF(A116="","",IF(OR(A116&lt;기간별요약!$C$6,A116&gt;기간별요약!$D$6),"기간외",MATCH(A116,기간별요약!$C$6,1)))</f>
        <v/>
      </c>
      <c r="I116" s="40" t="str">
        <f aca="false">IF(G116="","",IF(G116="수입","수입","지출"))</f>
        <v/>
      </c>
    </row>
    <row r="117" customFormat="false" ht="15" hidden="false" customHeight="false" outlineLevel="0" collapsed="false">
      <c r="A117" s="42"/>
      <c r="B117" s="39"/>
      <c r="C117" s="39"/>
      <c r="D117" s="43"/>
      <c r="E117" s="39"/>
      <c r="F117" s="39"/>
      <c r="G117" s="40" t="str">
        <f aca="false">IF(B117="","",IFERROR(INDEX(설정!$C$22:$C$61,MATCH(B117,설정!$B$22:$B$61,0)),"미분류"))</f>
        <v/>
      </c>
      <c r="H117" s="41" t="str">
        <f aca="false">IF(A117="","",IF(OR(A117&lt;기간별요약!$C$6,A117&gt;기간별요약!$D$6),"기간외",MATCH(A117,기간별요약!$C$6,1)))</f>
        <v/>
      </c>
      <c r="I117" s="40" t="str">
        <f aca="false">IF(G117="","",IF(G117="수입","수입","지출"))</f>
        <v/>
      </c>
    </row>
    <row r="118" customFormat="false" ht="15" hidden="false" customHeight="false" outlineLevel="0" collapsed="false">
      <c r="A118" s="42"/>
      <c r="B118" s="39"/>
      <c r="C118" s="39"/>
      <c r="D118" s="43"/>
      <c r="E118" s="39"/>
      <c r="F118" s="39"/>
      <c r="G118" s="40" t="str">
        <f aca="false">IF(B118="","",IFERROR(INDEX(설정!$C$22:$C$61,MATCH(B118,설정!$B$22:$B$61,0)),"미분류"))</f>
        <v/>
      </c>
      <c r="H118" s="41" t="str">
        <f aca="false">IF(A118="","",IF(OR(A118&lt;기간별요약!$C$6,A118&gt;기간별요약!$D$6),"기간외",MATCH(A118,기간별요약!$C$6,1)))</f>
        <v/>
      </c>
      <c r="I118" s="40" t="str">
        <f aca="false">IF(G118="","",IF(G118="수입","수입","지출"))</f>
        <v/>
      </c>
    </row>
    <row r="119" customFormat="false" ht="15" hidden="false" customHeight="false" outlineLevel="0" collapsed="false">
      <c r="A119" s="42"/>
      <c r="B119" s="39"/>
      <c r="C119" s="39"/>
      <c r="D119" s="43"/>
      <c r="E119" s="39"/>
      <c r="F119" s="39"/>
      <c r="G119" s="40" t="str">
        <f aca="false">IF(B119="","",IFERROR(INDEX(설정!$C$22:$C$61,MATCH(B119,설정!$B$22:$B$61,0)),"미분류"))</f>
        <v/>
      </c>
      <c r="H119" s="41" t="str">
        <f aca="false">IF(A119="","",IF(OR(A119&lt;기간별요약!$C$6,A119&gt;기간별요약!$D$6),"기간외",MATCH(A119,기간별요약!$C$6,1)))</f>
        <v/>
      </c>
      <c r="I119" s="40" t="str">
        <f aca="false">IF(G119="","",IF(G119="수입","수입","지출"))</f>
        <v/>
      </c>
    </row>
    <row r="120" customFormat="false" ht="15" hidden="false" customHeight="false" outlineLevel="0" collapsed="false">
      <c r="A120" s="42"/>
      <c r="B120" s="39"/>
      <c r="C120" s="39"/>
      <c r="D120" s="43"/>
      <c r="E120" s="39"/>
      <c r="F120" s="39"/>
      <c r="G120" s="40" t="str">
        <f aca="false">IF(B120="","",IFERROR(INDEX(설정!$C$22:$C$61,MATCH(B120,설정!$B$22:$B$61,0)),"미분류"))</f>
        <v/>
      </c>
      <c r="H120" s="41" t="str">
        <f aca="false">IF(A120="","",IF(OR(A120&lt;기간별요약!$C$6,A120&gt;기간별요약!$D$6),"기간외",MATCH(A120,기간별요약!$C$6,1)))</f>
        <v/>
      </c>
      <c r="I120" s="40" t="str">
        <f aca="false">IF(G120="","",IF(G120="수입","수입","지출"))</f>
        <v/>
      </c>
    </row>
    <row r="121" customFormat="false" ht="15" hidden="false" customHeight="false" outlineLevel="0" collapsed="false">
      <c r="A121" s="42"/>
      <c r="B121" s="39"/>
      <c r="C121" s="39"/>
      <c r="D121" s="43"/>
      <c r="E121" s="39"/>
      <c r="F121" s="39"/>
      <c r="G121" s="40" t="str">
        <f aca="false">IF(B121="","",IFERROR(INDEX(설정!$C$22:$C$61,MATCH(B121,설정!$B$22:$B$61,0)),"미분류"))</f>
        <v/>
      </c>
      <c r="H121" s="41" t="str">
        <f aca="false">IF(A121="","",IF(OR(A121&lt;기간별요약!$C$6,A121&gt;기간별요약!$D$6),"기간외",MATCH(A121,기간별요약!$C$6,1)))</f>
        <v/>
      </c>
      <c r="I121" s="40" t="str">
        <f aca="false">IF(G121="","",IF(G121="수입","수입","지출"))</f>
        <v/>
      </c>
    </row>
    <row r="122" customFormat="false" ht="15" hidden="false" customHeight="false" outlineLevel="0" collapsed="false">
      <c r="A122" s="42"/>
      <c r="B122" s="39"/>
      <c r="C122" s="39"/>
      <c r="D122" s="43"/>
      <c r="E122" s="39"/>
      <c r="F122" s="39"/>
      <c r="G122" s="40" t="str">
        <f aca="false">IF(B122="","",IFERROR(INDEX(설정!$C$22:$C$61,MATCH(B122,설정!$B$22:$B$61,0)),"미분류"))</f>
        <v/>
      </c>
      <c r="H122" s="41" t="str">
        <f aca="false">IF(A122="","",IF(OR(A122&lt;기간별요약!$C$6,A122&gt;기간별요약!$D$6),"기간외",MATCH(A122,기간별요약!$C$6,1)))</f>
        <v/>
      </c>
      <c r="I122" s="40" t="str">
        <f aca="false">IF(G122="","",IF(G122="수입","수입","지출"))</f>
        <v/>
      </c>
    </row>
    <row r="123" customFormat="false" ht="15" hidden="false" customHeight="false" outlineLevel="0" collapsed="false">
      <c r="A123" s="42"/>
      <c r="B123" s="39"/>
      <c r="C123" s="39"/>
      <c r="D123" s="43"/>
      <c r="E123" s="39"/>
      <c r="F123" s="39"/>
      <c r="G123" s="40" t="str">
        <f aca="false">IF(B123="","",IFERROR(INDEX(설정!$C$22:$C$61,MATCH(B123,설정!$B$22:$B$61,0)),"미분류"))</f>
        <v/>
      </c>
      <c r="H123" s="41" t="str">
        <f aca="false">IF(A123="","",IF(OR(A123&lt;기간별요약!$C$6,A123&gt;기간별요약!$D$6),"기간외",MATCH(A123,기간별요약!$C$6,1)))</f>
        <v/>
      </c>
      <c r="I123" s="40" t="str">
        <f aca="false">IF(G123="","",IF(G123="수입","수입","지출"))</f>
        <v/>
      </c>
    </row>
    <row r="124" customFormat="false" ht="15" hidden="false" customHeight="false" outlineLevel="0" collapsed="false">
      <c r="A124" s="42"/>
      <c r="B124" s="39"/>
      <c r="C124" s="39"/>
      <c r="D124" s="43"/>
      <c r="E124" s="39"/>
      <c r="F124" s="39"/>
      <c r="G124" s="40" t="str">
        <f aca="false">IF(B124="","",IFERROR(INDEX(설정!$C$22:$C$61,MATCH(B124,설정!$B$22:$B$61,0)),"미분류"))</f>
        <v/>
      </c>
      <c r="H124" s="41" t="str">
        <f aca="false">IF(A124="","",IF(OR(A124&lt;기간별요약!$C$6,A124&gt;기간별요약!$D$6),"기간외",MATCH(A124,기간별요약!$C$6,1)))</f>
        <v/>
      </c>
      <c r="I124" s="40" t="str">
        <f aca="false">IF(G124="","",IF(G124="수입","수입","지출"))</f>
        <v/>
      </c>
    </row>
    <row r="125" customFormat="false" ht="15" hidden="false" customHeight="false" outlineLevel="0" collapsed="false">
      <c r="A125" s="42"/>
      <c r="B125" s="39"/>
      <c r="C125" s="39"/>
      <c r="D125" s="43"/>
      <c r="E125" s="39"/>
      <c r="F125" s="39"/>
      <c r="G125" s="40" t="str">
        <f aca="false">IF(B125="","",IFERROR(INDEX(설정!$C$22:$C$61,MATCH(B125,설정!$B$22:$B$61,0)),"미분류"))</f>
        <v/>
      </c>
      <c r="H125" s="41" t="str">
        <f aca="false">IF(A125="","",IF(OR(A125&lt;기간별요약!$C$6,A125&gt;기간별요약!$D$6),"기간외",MATCH(A125,기간별요약!$C$6,1)))</f>
        <v/>
      </c>
      <c r="I125" s="40" t="str">
        <f aca="false">IF(G125="","",IF(G125="수입","수입","지출"))</f>
        <v/>
      </c>
    </row>
    <row r="126" customFormat="false" ht="15" hidden="false" customHeight="false" outlineLevel="0" collapsed="false">
      <c r="A126" s="42"/>
      <c r="B126" s="39"/>
      <c r="C126" s="39"/>
      <c r="D126" s="43"/>
      <c r="E126" s="39"/>
      <c r="F126" s="39"/>
      <c r="G126" s="40" t="str">
        <f aca="false">IF(B126="","",IFERROR(INDEX(설정!$C$22:$C$61,MATCH(B126,설정!$B$22:$B$61,0)),"미분류"))</f>
        <v/>
      </c>
      <c r="H126" s="41" t="str">
        <f aca="false">IF(A126="","",IF(OR(A126&lt;기간별요약!$C$6,A126&gt;기간별요약!$D$6),"기간외",MATCH(A126,기간별요약!$C$6,1)))</f>
        <v/>
      </c>
      <c r="I126" s="40" t="str">
        <f aca="false">IF(G126="","",IF(G126="수입","수입","지출"))</f>
        <v/>
      </c>
    </row>
    <row r="127" customFormat="false" ht="15" hidden="false" customHeight="false" outlineLevel="0" collapsed="false">
      <c r="A127" s="42"/>
      <c r="B127" s="39"/>
      <c r="C127" s="39"/>
      <c r="D127" s="43"/>
      <c r="E127" s="39"/>
      <c r="F127" s="39"/>
      <c r="G127" s="40" t="str">
        <f aca="false">IF(B127="","",IFERROR(INDEX(설정!$C$22:$C$61,MATCH(B127,설정!$B$22:$B$61,0)),"미분류"))</f>
        <v/>
      </c>
      <c r="H127" s="41" t="str">
        <f aca="false">IF(A127="","",IF(OR(A127&lt;기간별요약!$C$6,A127&gt;기간별요약!$D$6),"기간외",MATCH(A127,기간별요약!$C$6,1)))</f>
        <v/>
      </c>
      <c r="I127" s="40" t="str">
        <f aca="false">IF(G127="","",IF(G127="수입","수입","지출"))</f>
        <v/>
      </c>
    </row>
    <row r="128" customFormat="false" ht="15" hidden="false" customHeight="false" outlineLevel="0" collapsed="false">
      <c r="A128" s="42"/>
      <c r="B128" s="39"/>
      <c r="C128" s="39"/>
      <c r="D128" s="43"/>
      <c r="E128" s="39"/>
      <c r="F128" s="39"/>
      <c r="G128" s="40" t="str">
        <f aca="false">IF(B128="","",IFERROR(INDEX(설정!$C$22:$C$61,MATCH(B128,설정!$B$22:$B$61,0)),"미분류"))</f>
        <v/>
      </c>
      <c r="H128" s="41" t="str">
        <f aca="false">IF(A128="","",IF(OR(A128&lt;기간별요약!$C$6,A128&gt;기간별요약!$D$6),"기간외",MATCH(A128,기간별요약!$C$6,1)))</f>
        <v/>
      </c>
      <c r="I128" s="40" t="str">
        <f aca="false">IF(G128="","",IF(G128="수입","수입","지출"))</f>
        <v/>
      </c>
    </row>
    <row r="129" customFormat="false" ht="15" hidden="false" customHeight="false" outlineLevel="0" collapsed="false">
      <c r="A129" s="42"/>
      <c r="B129" s="39"/>
      <c r="C129" s="39"/>
      <c r="D129" s="43"/>
      <c r="E129" s="39"/>
      <c r="F129" s="39"/>
      <c r="G129" s="40" t="str">
        <f aca="false">IF(B129="","",IFERROR(INDEX(설정!$C$22:$C$61,MATCH(B129,설정!$B$22:$B$61,0)),"미분류"))</f>
        <v/>
      </c>
      <c r="H129" s="41" t="str">
        <f aca="false">IF(A129="","",IF(OR(A129&lt;기간별요약!$C$6,A129&gt;기간별요약!$D$6),"기간외",MATCH(A129,기간별요약!$C$6,1)))</f>
        <v/>
      </c>
      <c r="I129" s="40" t="str">
        <f aca="false">IF(G129="","",IF(G129="수입","수입","지출"))</f>
        <v/>
      </c>
    </row>
    <row r="130" customFormat="false" ht="15" hidden="false" customHeight="false" outlineLevel="0" collapsed="false">
      <c r="A130" s="42"/>
      <c r="B130" s="39"/>
      <c r="C130" s="39"/>
      <c r="D130" s="43"/>
      <c r="E130" s="39"/>
      <c r="F130" s="39"/>
      <c r="G130" s="40" t="str">
        <f aca="false">IF(B130="","",IFERROR(INDEX(설정!$C$22:$C$61,MATCH(B130,설정!$B$22:$B$61,0)),"미분류"))</f>
        <v/>
      </c>
      <c r="H130" s="41" t="str">
        <f aca="false">IF(A130="","",IF(OR(A130&lt;기간별요약!$C$6,A130&gt;기간별요약!$D$6),"기간외",MATCH(A130,기간별요약!$C$6,1)))</f>
        <v/>
      </c>
      <c r="I130" s="40" t="str">
        <f aca="false">IF(G130="","",IF(G130="수입","수입","지출"))</f>
        <v/>
      </c>
    </row>
    <row r="131" customFormat="false" ht="15" hidden="false" customHeight="false" outlineLevel="0" collapsed="false">
      <c r="A131" s="42"/>
      <c r="B131" s="39"/>
      <c r="C131" s="39"/>
      <c r="D131" s="43"/>
      <c r="E131" s="39"/>
      <c r="F131" s="39"/>
      <c r="G131" s="40" t="str">
        <f aca="false">IF(B131="","",IFERROR(INDEX(설정!$C$22:$C$61,MATCH(B131,설정!$B$22:$B$61,0)),"미분류"))</f>
        <v/>
      </c>
      <c r="H131" s="41" t="str">
        <f aca="false">IF(A131="","",IF(OR(A131&lt;기간별요약!$C$6,A131&gt;기간별요약!$D$6),"기간외",MATCH(A131,기간별요약!$C$6,1)))</f>
        <v/>
      </c>
      <c r="I131" s="40" t="str">
        <f aca="false">IF(G131="","",IF(G131="수입","수입","지출"))</f>
        <v/>
      </c>
    </row>
    <row r="132" customFormat="false" ht="15" hidden="false" customHeight="false" outlineLevel="0" collapsed="false">
      <c r="A132" s="42"/>
      <c r="B132" s="39"/>
      <c r="C132" s="39"/>
      <c r="D132" s="43"/>
      <c r="E132" s="39"/>
      <c r="F132" s="39"/>
      <c r="G132" s="40" t="str">
        <f aca="false">IF(B132="","",IFERROR(INDEX(설정!$C$22:$C$61,MATCH(B132,설정!$B$22:$B$61,0)),"미분류"))</f>
        <v/>
      </c>
      <c r="H132" s="41" t="str">
        <f aca="false">IF(A132="","",IF(OR(A132&lt;기간별요약!$C$6,A132&gt;기간별요약!$D$6),"기간외",MATCH(A132,기간별요약!$C$6,1)))</f>
        <v/>
      </c>
      <c r="I132" s="40" t="str">
        <f aca="false">IF(G132="","",IF(G132="수입","수입","지출"))</f>
        <v/>
      </c>
    </row>
    <row r="133" customFormat="false" ht="15" hidden="false" customHeight="false" outlineLevel="0" collapsed="false">
      <c r="A133" s="42"/>
      <c r="B133" s="39"/>
      <c r="C133" s="39"/>
      <c r="D133" s="43"/>
      <c r="E133" s="39"/>
      <c r="F133" s="39"/>
      <c r="G133" s="40" t="str">
        <f aca="false">IF(B133="","",IFERROR(INDEX(설정!$C$22:$C$61,MATCH(B133,설정!$B$22:$B$61,0)),"미분류"))</f>
        <v/>
      </c>
      <c r="H133" s="41" t="str">
        <f aca="false">IF(A133="","",IF(OR(A133&lt;기간별요약!$C$6,A133&gt;기간별요약!$D$6),"기간외",MATCH(A133,기간별요약!$C$6,1)))</f>
        <v/>
      </c>
      <c r="I133" s="40" t="str">
        <f aca="false">IF(G133="","",IF(G133="수입","수입","지출"))</f>
        <v/>
      </c>
    </row>
    <row r="134" customFormat="false" ht="15" hidden="false" customHeight="false" outlineLevel="0" collapsed="false">
      <c r="A134" s="42"/>
      <c r="B134" s="39"/>
      <c r="C134" s="39"/>
      <c r="D134" s="43"/>
      <c r="E134" s="39"/>
      <c r="F134" s="39"/>
      <c r="G134" s="40" t="str">
        <f aca="false">IF(B134="","",IFERROR(INDEX(설정!$C$22:$C$61,MATCH(B134,설정!$B$22:$B$61,0)),"미분류"))</f>
        <v/>
      </c>
      <c r="H134" s="41" t="str">
        <f aca="false">IF(A134="","",IF(OR(A134&lt;기간별요약!$C$6,A134&gt;기간별요약!$D$6),"기간외",MATCH(A134,기간별요약!$C$6,1)))</f>
        <v/>
      </c>
      <c r="I134" s="40" t="str">
        <f aca="false">IF(G134="","",IF(G134="수입","수입","지출"))</f>
        <v/>
      </c>
    </row>
    <row r="135" customFormat="false" ht="15" hidden="false" customHeight="false" outlineLevel="0" collapsed="false">
      <c r="A135" s="42"/>
      <c r="B135" s="39"/>
      <c r="C135" s="39"/>
      <c r="D135" s="43"/>
      <c r="E135" s="39"/>
      <c r="F135" s="39"/>
      <c r="G135" s="40" t="str">
        <f aca="false">IF(B135="","",IFERROR(INDEX(설정!$C$22:$C$61,MATCH(B135,설정!$B$22:$B$61,0)),"미분류"))</f>
        <v/>
      </c>
      <c r="H135" s="41" t="str">
        <f aca="false">IF(A135="","",IF(OR(A135&lt;기간별요약!$C$6,A135&gt;기간별요약!$D$6),"기간외",MATCH(A135,기간별요약!$C$6,1)))</f>
        <v/>
      </c>
      <c r="I135" s="40" t="str">
        <f aca="false">IF(G135="","",IF(G135="수입","수입","지출"))</f>
        <v/>
      </c>
    </row>
    <row r="136" customFormat="false" ht="15" hidden="false" customHeight="false" outlineLevel="0" collapsed="false">
      <c r="A136" s="42"/>
      <c r="B136" s="39"/>
      <c r="C136" s="39"/>
      <c r="D136" s="43"/>
      <c r="E136" s="39"/>
      <c r="F136" s="39"/>
      <c r="G136" s="40" t="str">
        <f aca="false">IF(B136="","",IFERROR(INDEX(설정!$C$22:$C$61,MATCH(B136,설정!$B$22:$B$61,0)),"미분류"))</f>
        <v/>
      </c>
      <c r="H136" s="41" t="str">
        <f aca="false">IF(A136="","",IF(OR(A136&lt;기간별요약!$C$6,A136&gt;기간별요약!$D$6),"기간외",MATCH(A136,기간별요약!$C$6,1)))</f>
        <v/>
      </c>
      <c r="I136" s="40" t="str">
        <f aca="false">IF(G136="","",IF(G136="수입","수입","지출"))</f>
        <v/>
      </c>
    </row>
    <row r="137" customFormat="false" ht="15" hidden="false" customHeight="false" outlineLevel="0" collapsed="false">
      <c r="A137" s="42"/>
      <c r="B137" s="39"/>
      <c r="C137" s="39"/>
      <c r="D137" s="43"/>
      <c r="E137" s="39"/>
      <c r="F137" s="39"/>
      <c r="G137" s="40" t="str">
        <f aca="false">IF(B137="","",IFERROR(INDEX(설정!$C$22:$C$61,MATCH(B137,설정!$B$22:$B$61,0)),"미분류"))</f>
        <v/>
      </c>
      <c r="H137" s="41" t="str">
        <f aca="false">IF(A137="","",IF(OR(A137&lt;기간별요약!$C$6,A137&gt;기간별요약!$D$6),"기간외",MATCH(A137,기간별요약!$C$6,1)))</f>
        <v/>
      </c>
      <c r="I137" s="40" t="str">
        <f aca="false">IF(G137="","",IF(G137="수입","수입","지출"))</f>
        <v/>
      </c>
    </row>
    <row r="138" customFormat="false" ht="15" hidden="false" customHeight="false" outlineLevel="0" collapsed="false">
      <c r="A138" s="42"/>
      <c r="B138" s="39"/>
      <c r="C138" s="39"/>
      <c r="D138" s="43"/>
      <c r="E138" s="39"/>
      <c r="F138" s="39"/>
      <c r="G138" s="40" t="str">
        <f aca="false">IF(B138="","",IFERROR(INDEX(설정!$C$22:$C$61,MATCH(B138,설정!$B$22:$B$61,0)),"미분류"))</f>
        <v/>
      </c>
      <c r="H138" s="41" t="str">
        <f aca="false">IF(A138="","",IF(OR(A138&lt;기간별요약!$C$6,A138&gt;기간별요약!$D$6),"기간외",MATCH(A138,기간별요약!$C$6,1)))</f>
        <v/>
      </c>
      <c r="I138" s="40" t="str">
        <f aca="false">IF(G138="","",IF(G138="수입","수입","지출"))</f>
        <v/>
      </c>
    </row>
    <row r="139" customFormat="false" ht="15" hidden="false" customHeight="false" outlineLevel="0" collapsed="false">
      <c r="A139" s="42"/>
      <c r="B139" s="39"/>
      <c r="C139" s="39"/>
      <c r="D139" s="43"/>
      <c r="E139" s="39"/>
      <c r="F139" s="39"/>
      <c r="G139" s="40" t="str">
        <f aca="false">IF(B139="","",IFERROR(INDEX(설정!$C$22:$C$61,MATCH(B139,설정!$B$22:$B$61,0)),"미분류"))</f>
        <v/>
      </c>
      <c r="H139" s="41" t="str">
        <f aca="false">IF(A139="","",IF(OR(A139&lt;기간별요약!$C$6,A139&gt;기간별요약!$D$6),"기간외",MATCH(A139,기간별요약!$C$6,1)))</f>
        <v/>
      </c>
      <c r="I139" s="40" t="str">
        <f aca="false">IF(G139="","",IF(G139="수입","수입","지출"))</f>
        <v/>
      </c>
    </row>
    <row r="140" customFormat="false" ht="15" hidden="false" customHeight="false" outlineLevel="0" collapsed="false">
      <c r="A140" s="42"/>
      <c r="B140" s="39"/>
      <c r="C140" s="39"/>
      <c r="D140" s="43"/>
      <c r="E140" s="39"/>
      <c r="F140" s="39"/>
      <c r="G140" s="40" t="str">
        <f aca="false">IF(B140="","",IFERROR(INDEX(설정!$C$22:$C$61,MATCH(B140,설정!$B$22:$B$61,0)),"미분류"))</f>
        <v/>
      </c>
      <c r="H140" s="41" t="str">
        <f aca="false">IF(A140="","",IF(OR(A140&lt;기간별요약!$C$6,A140&gt;기간별요약!$D$6),"기간외",MATCH(A140,기간별요약!$C$6,1)))</f>
        <v/>
      </c>
      <c r="I140" s="40" t="str">
        <f aca="false">IF(G140="","",IF(G140="수입","수입","지출"))</f>
        <v/>
      </c>
    </row>
    <row r="141" customFormat="false" ht="15" hidden="false" customHeight="false" outlineLevel="0" collapsed="false">
      <c r="A141" s="42"/>
      <c r="B141" s="39"/>
      <c r="C141" s="39"/>
      <c r="D141" s="43"/>
      <c r="E141" s="39"/>
      <c r="F141" s="39"/>
      <c r="G141" s="40" t="str">
        <f aca="false">IF(B141="","",IFERROR(INDEX(설정!$C$22:$C$61,MATCH(B141,설정!$B$22:$B$61,0)),"미분류"))</f>
        <v/>
      </c>
      <c r="H141" s="41" t="str">
        <f aca="false">IF(A141="","",IF(OR(A141&lt;기간별요약!$C$6,A141&gt;기간별요약!$D$6),"기간외",MATCH(A141,기간별요약!$C$6,1)))</f>
        <v/>
      </c>
      <c r="I141" s="40" t="str">
        <f aca="false">IF(G141="","",IF(G141="수입","수입","지출"))</f>
        <v/>
      </c>
    </row>
    <row r="142" customFormat="false" ht="15" hidden="false" customHeight="false" outlineLevel="0" collapsed="false">
      <c r="A142" s="42"/>
      <c r="B142" s="39"/>
      <c r="C142" s="39"/>
      <c r="D142" s="43"/>
      <c r="E142" s="39"/>
      <c r="F142" s="39"/>
      <c r="G142" s="40" t="str">
        <f aca="false">IF(B142="","",IFERROR(INDEX(설정!$C$22:$C$61,MATCH(B142,설정!$B$22:$B$61,0)),"미분류"))</f>
        <v/>
      </c>
      <c r="H142" s="41" t="str">
        <f aca="false">IF(A142="","",IF(OR(A142&lt;기간별요약!$C$6,A142&gt;기간별요약!$D$6),"기간외",MATCH(A142,기간별요약!$C$6,1)))</f>
        <v/>
      </c>
      <c r="I142" s="40" t="str">
        <f aca="false">IF(G142="","",IF(G142="수입","수입","지출"))</f>
        <v/>
      </c>
    </row>
    <row r="143" customFormat="false" ht="15" hidden="false" customHeight="false" outlineLevel="0" collapsed="false">
      <c r="A143" s="42"/>
      <c r="B143" s="39"/>
      <c r="C143" s="39"/>
      <c r="D143" s="43"/>
      <c r="E143" s="39"/>
      <c r="F143" s="39"/>
      <c r="G143" s="40" t="str">
        <f aca="false">IF(B143="","",IFERROR(INDEX(설정!$C$22:$C$61,MATCH(B143,설정!$B$22:$B$61,0)),"미분류"))</f>
        <v/>
      </c>
      <c r="H143" s="41" t="str">
        <f aca="false">IF(A143="","",IF(OR(A143&lt;기간별요약!$C$6,A143&gt;기간별요약!$D$6),"기간외",MATCH(A143,기간별요약!$C$6,1)))</f>
        <v/>
      </c>
      <c r="I143" s="40" t="str">
        <f aca="false">IF(G143="","",IF(G143="수입","수입","지출"))</f>
        <v/>
      </c>
    </row>
    <row r="144" customFormat="false" ht="15" hidden="false" customHeight="false" outlineLevel="0" collapsed="false">
      <c r="A144" s="42"/>
      <c r="B144" s="39"/>
      <c r="C144" s="39"/>
      <c r="D144" s="43"/>
      <c r="E144" s="39"/>
      <c r="F144" s="39"/>
      <c r="G144" s="40" t="str">
        <f aca="false">IF(B144="","",IFERROR(INDEX(설정!$C$22:$C$61,MATCH(B144,설정!$B$22:$B$61,0)),"미분류"))</f>
        <v/>
      </c>
      <c r="H144" s="41" t="str">
        <f aca="false">IF(A144="","",IF(OR(A144&lt;기간별요약!$C$6,A144&gt;기간별요약!$D$6),"기간외",MATCH(A144,기간별요약!$C$6,1)))</f>
        <v/>
      </c>
      <c r="I144" s="40" t="str">
        <f aca="false">IF(G144="","",IF(G144="수입","수입","지출"))</f>
        <v/>
      </c>
    </row>
    <row r="145" customFormat="false" ht="15" hidden="false" customHeight="false" outlineLevel="0" collapsed="false">
      <c r="A145" s="42"/>
      <c r="B145" s="39"/>
      <c r="C145" s="39"/>
      <c r="D145" s="43"/>
      <c r="E145" s="39"/>
      <c r="F145" s="39"/>
      <c r="G145" s="40" t="str">
        <f aca="false">IF(B145="","",IFERROR(INDEX(설정!$C$22:$C$61,MATCH(B145,설정!$B$22:$B$61,0)),"미분류"))</f>
        <v/>
      </c>
      <c r="H145" s="41" t="str">
        <f aca="false">IF(A145="","",IF(OR(A145&lt;기간별요약!$C$6,A145&gt;기간별요약!$D$6),"기간외",MATCH(A145,기간별요약!$C$6,1)))</f>
        <v/>
      </c>
      <c r="I145" s="40" t="str">
        <f aca="false">IF(G145="","",IF(G145="수입","수입","지출"))</f>
        <v/>
      </c>
    </row>
    <row r="146" customFormat="false" ht="15" hidden="false" customHeight="false" outlineLevel="0" collapsed="false">
      <c r="A146" s="42"/>
      <c r="B146" s="39"/>
      <c r="C146" s="39"/>
      <c r="D146" s="43"/>
      <c r="E146" s="39"/>
      <c r="F146" s="39"/>
      <c r="G146" s="40" t="str">
        <f aca="false">IF(B146="","",IFERROR(INDEX(설정!$C$22:$C$61,MATCH(B146,설정!$B$22:$B$61,0)),"미분류"))</f>
        <v/>
      </c>
      <c r="H146" s="41" t="str">
        <f aca="false">IF(A146="","",IF(OR(A146&lt;기간별요약!$C$6,A146&gt;기간별요약!$D$6),"기간외",MATCH(A146,기간별요약!$C$6,1)))</f>
        <v/>
      </c>
      <c r="I146" s="40" t="str">
        <f aca="false">IF(G146="","",IF(G146="수입","수입","지출"))</f>
        <v/>
      </c>
    </row>
    <row r="147" customFormat="false" ht="15" hidden="false" customHeight="false" outlineLevel="0" collapsed="false">
      <c r="A147" s="42"/>
      <c r="B147" s="39"/>
      <c r="C147" s="39"/>
      <c r="D147" s="43"/>
      <c r="E147" s="39"/>
      <c r="F147" s="39"/>
      <c r="G147" s="40" t="str">
        <f aca="false">IF(B147="","",IFERROR(INDEX(설정!$C$22:$C$61,MATCH(B147,설정!$B$22:$B$61,0)),"미분류"))</f>
        <v/>
      </c>
      <c r="H147" s="41" t="str">
        <f aca="false">IF(A147="","",IF(OR(A147&lt;기간별요약!$C$6,A147&gt;기간별요약!$D$6),"기간외",MATCH(A147,기간별요약!$C$6,1)))</f>
        <v/>
      </c>
      <c r="I147" s="40" t="str">
        <f aca="false">IF(G147="","",IF(G147="수입","수입","지출"))</f>
        <v/>
      </c>
    </row>
    <row r="148" customFormat="false" ht="15" hidden="false" customHeight="false" outlineLevel="0" collapsed="false">
      <c r="A148" s="42"/>
      <c r="B148" s="39"/>
      <c r="C148" s="39"/>
      <c r="D148" s="43"/>
      <c r="E148" s="39"/>
      <c r="F148" s="39"/>
      <c r="G148" s="40" t="str">
        <f aca="false">IF(B148="","",IFERROR(INDEX(설정!$C$22:$C$61,MATCH(B148,설정!$B$22:$B$61,0)),"미분류"))</f>
        <v/>
      </c>
      <c r="H148" s="41" t="str">
        <f aca="false">IF(A148="","",IF(OR(A148&lt;기간별요약!$C$6,A148&gt;기간별요약!$D$6),"기간외",MATCH(A148,기간별요약!$C$6,1)))</f>
        <v/>
      </c>
      <c r="I148" s="40" t="str">
        <f aca="false">IF(G148="","",IF(G148="수입","수입","지출"))</f>
        <v/>
      </c>
    </row>
    <row r="149" customFormat="false" ht="15" hidden="false" customHeight="false" outlineLevel="0" collapsed="false">
      <c r="A149" s="42"/>
      <c r="B149" s="39"/>
      <c r="C149" s="39"/>
      <c r="D149" s="43"/>
      <c r="E149" s="39"/>
      <c r="F149" s="39"/>
      <c r="G149" s="40" t="str">
        <f aca="false">IF(B149="","",IFERROR(INDEX(설정!$C$22:$C$61,MATCH(B149,설정!$B$22:$B$61,0)),"미분류"))</f>
        <v/>
      </c>
      <c r="H149" s="41" t="str">
        <f aca="false">IF(A149="","",IF(OR(A149&lt;기간별요약!$C$6,A149&gt;기간별요약!$D$6),"기간외",MATCH(A149,기간별요약!$C$6,1)))</f>
        <v/>
      </c>
      <c r="I149" s="40" t="str">
        <f aca="false">IF(G149="","",IF(G149="수입","수입","지출"))</f>
        <v/>
      </c>
    </row>
    <row r="150" customFormat="false" ht="15" hidden="false" customHeight="false" outlineLevel="0" collapsed="false">
      <c r="A150" s="42"/>
      <c r="B150" s="39"/>
      <c r="C150" s="39"/>
      <c r="D150" s="43"/>
      <c r="E150" s="39"/>
      <c r="F150" s="39"/>
      <c r="G150" s="40" t="str">
        <f aca="false">IF(B150="","",IFERROR(INDEX(설정!$C$22:$C$61,MATCH(B150,설정!$B$22:$B$61,0)),"미분류"))</f>
        <v/>
      </c>
      <c r="H150" s="41" t="str">
        <f aca="false">IF(A150="","",IF(OR(A150&lt;기간별요약!$C$6,A150&gt;기간별요약!$D$6),"기간외",MATCH(A150,기간별요약!$C$6,1)))</f>
        <v/>
      </c>
      <c r="I150" s="40" t="str">
        <f aca="false">IF(G150="","",IF(G150="수입","수입","지출"))</f>
        <v/>
      </c>
    </row>
    <row r="151" customFormat="false" ht="15" hidden="false" customHeight="false" outlineLevel="0" collapsed="false">
      <c r="A151" s="42"/>
      <c r="B151" s="39"/>
      <c r="C151" s="39"/>
      <c r="D151" s="43"/>
      <c r="E151" s="39"/>
      <c r="F151" s="39"/>
      <c r="G151" s="40" t="str">
        <f aca="false">IF(B151="","",IFERROR(INDEX(설정!$C$22:$C$61,MATCH(B151,설정!$B$22:$B$61,0)),"미분류"))</f>
        <v/>
      </c>
      <c r="H151" s="41" t="str">
        <f aca="false">IF(A151="","",IF(OR(A151&lt;기간별요약!$C$6,A151&gt;기간별요약!$D$6),"기간외",MATCH(A151,기간별요약!$C$6,1)))</f>
        <v/>
      </c>
      <c r="I151" s="40" t="str">
        <f aca="false">IF(G151="","",IF(G151="수입","수입","지출"))</f>
        <v/>
      </c>
    </row>
    <row r="152" customFormat="false" ht="15" hidden="false" customHeight="false" outlineLevel="0" collapsed="false">
      <c r="A152" s="42"/>
      <c r="B152" s="39"/>
      <c r="C152" s="39"/>
      <c r="D152" s="43"/>
      <c r="E152" s="39"/>
      <c r="F152" s="39"/>
      <c r="G152" s="40" t="str">
        <f aca="false">IF(B152="","",IFERROR(INDEX(설정!$C$22:$C$61,MATCH(B152,설정!$B$22:$B$61,0)),"미분류"))</f>
        <v/>
      </c>
      <c r="H152" s="41" t="str">
        <f aca="false">IF(A152="","",IF(OR(A152&lt;기간별요약!$C$6,A152&gt;기간별요약!$D$6),"기간외",MATCH(A152,기간별요약!$C$6,1)))</f>
        <v/>
      </c>
      <c r="I152" s="40" t="str">
        <f aca="false">IF(G152="","",IF(G152="수입","수입","지출"))</f>
        <v/>
      </c>
    </row>
    <row r="153" customFormat="false" ht="15" hidden="false" customHeight="false" outlineLevel="0" collapsed="false">
      <c r="A153" s="42"/>
      <c r="B153" s="39"/>
      <c r="C153" s="39"/>
      <c r="D153" s="43"/>
      <c r="E153" s="39"/>
      <c r="F153" s="39"/>
      <c r="G153" s="40" t="str">
        <f aca="false">IF(B153="","",IFERROR(INDEX(설정!$C$22:$C$61,MATCH(B153,설정!$B$22:$B$61,0)),"미분류"))</f>
        <v/>
      </c>
      <c r="H153" s="41" t="str">
        <f aca="false">IF(A153="","",IF(OR(A153&lt;기간별요약!$C$6,A153&gt;기간별요약!$D$6),"기간외",MATCH(A153,기간별요약!$C$6,1)))</f>
        <v/>
      </c>
      <c r="I153" s="40" t="str">
        <f aca="false">IF(G153="","",IF(G153="수입","수입","지출"))</f>
        <v/>
      </c>
    </row>
    <row r="154" customFormat="false" ht="15" hidden="false" customHeight="false" outlineLevel="0" collapsed="false">
      <c r="A154" s="42"/>
      <c r="B154" s="39"/>
      <c r="C154" s="39"/>
      <c r="D154" s="43"/>
      <c r="E154" s="39"/>
      <c r="F154" s="39"/>
      <c r="G154" s="40" t="str">
        <f aca="false">IF(B154="","",IFERROR(INDEX(설정!$C$22:$C$61,MATCH(B154,설정!$B$22:$B$61,0)),"미분류"))</f>
        <v/>
      </c>
      <c r="H154" s="41" t="str">
        <f aca="false">IF(A154="","",IF(OR(A154&lt;기간별요약!$C$6,A154&gt;기간별요약!$D$6),"기간외",MATCH(A154,기간별요약!$C$6,1)))</f>
        <v/>
      </c>
      <c r="I154" s="40" t="str">
        <f aca="false">IF(G154="","",IF(G154="수입","수입","지출"))</f>
        <v/>
      </c>
    </row>
    <row r="155" customFormat="false" ht="15" hidden="false" customHeight="false" outlineLevel="0" collapsed="false">
      <c r="A155" s="42"/>
      <c r="B155" s="39"/>
      <c r="C155" s="39"/>
      <c r="D155" s="43"/>
      <c r="E155" s="39"/>
      <c r="F155" s="39"/>
      <c r="G155" s="40" t="str">
        <f aca="false">IF(B155="","",IFERROR(INDEX(설정!$C$22:$C$61,MATCH(B155,설정!$B$22:$B$61,0)),"미분류"))</f>
        <v/>
      </c>
      <c r="H155" s="41" t="str">
        <f aca="false">IF(A155="","",IF(OR(A155&lt;기간별요약!$C$6,A155&gt;기간별요약!$D$6),"기간외",MATCH(A155,기간별요약!$C$6,1)))</f>
        <v/>
      </c>
      <c r="I155" s="40" t="str">
        <f aca="false">IF(G155="","",IF(G155="수입","수입","지출"))</f>
        <v/>
      </c>
    </row>
    <row r="156" customFormat="false" ht="15" hidden="false" customHeight="false" outlineLevel="0" collapsed="false">
      <c r="A156" s="42"/>
      <c r="B156" s="39"/>
      <c r="C156" s="39"/>
      <c r="D156" s="43"/>
      <c r="E156" s="39"/>
      <c r="F156" s="39"/>
      <c r="G156" s="40" t="str">
        <f aca="false">IF(B156="","",IFERROR(INDEX(설정!$C$22:$C$61,MATCH(B156,설정!$B$22:$B$61,0)),"미분류"))</f>
        <v/>
      </c>
      <c r="H156" s="41" t="str">
        <f aca="false">IF(A156="","",IF(OR(A156&lt;기간별요약!$C$6,A156&gt;기간별요약!$D$6),"기간외",MATCH(A156,기간별요약!$C$6,1)))</f>
        <v/>
      </c>
      <c r="I156" s="40" t="str">
        <f aca="false">IF(G156="","",IF(G156="수입","수입","지출"))</f>
        <v/>
      </c>
    </row>
    <row r="157" customFormat="false" ht="15" hidden="false" customHeight="false" outlineLevel="0" collapsed="false">
      <c r="A157" s="42"/>
      <c r="B157" s="39"/>
      <c r="C157" s="39"/>
      <c r="D157" s="43"/>
      <c r="E157" s="39"/>
      <c r="F157" s="39"/>
      <c r="G157" s="40" t="str">
        <f aca="false">IF(B157="","",IFERROR(INDEX(설정!$C$22:$C$61,MATCH(B157,설정!$B$22:$B$61,0)),"미분류"))</f>
        <v/>
      </c>
      <c r="H157" s="41" t="str">
        <f aca="false">IF(A157="","",IF(OR(A157&lt;기간별요약!$C$6,A157&gt;기간별요약!$D$6),"기간외",MATCH(A157,기간별요약!$C$6,1)))</f>
        <v/>
      </c>
      <c r="I157" s="40" t="str">
        <f aca="false">IF(G157="","",IF(G157="수입","수입","지출"))</f>
        <v/>
      </c>
    </row>
    <row r="158" customFormat="false" ht="15" hidden="false" customHeight="false" outlineLevel="0" collapsed="false">
      <c r="A158" s="42"/>
      <c r="B158" s="39"/>
      <c r="C158" s="39"/>
      <c r="D158" s="43"/>
      <c r="E158" s="39"/>
      <c r="F158" s="39"/>
      <c r="G158" s="40" t="str">
        <f aca="false">IF(B158="","",IFERROR(INDEX(설정!$C$22:$C$61,MATCH(B158,설정!$B$22:$B$61,0)),"미분류"))</f>
        <v/>
      </c>
      <c r="H158" s="41" t="str">
        <f aca="false">IF(A158="","",IF(OR(A158&lt;기간별요약!$C$6,A158&gt;기간별요약!$D$6),"기간외",MATCH(A158,기간별요약!$C$6,1)))</f>
        <v/>
      </c>
      <c r="I158" s="40" t="str">
        <f aca="false">IF(G158="","",IF(G158="수입","수입","지출"))</f>
        <v/>
      </c>
    </row>
    <row r="159" customFormat="false" ht="15" hidden="false" customHeight="false" outlineLevel="0" collapsed="false">
      <c r="A159" s="42"/>
      <c r="B159" s="39"/>
      <c r="C159" s="39"/>
      <c r="D159" s="43"/>
      <c r="E159" s="39"/>
      <c r="F159" s="39"/>
      <c r="G159" s="40" t="str">
        <f aca="false">IF(B159="","",IFERROR(INDEX(설정!$C$22:$C$61,MATCH(B159,설정!$B$22:$B$61,0)),"미분류"))</f>
        <v/>
      </c>
      <c r="H159" s="41" t="str">
        <f aca="false">IF(A159="","",IF(OR(A159&lt;기간별요약!$C$6,A159&gt;기간별요약!$D$6),"기간외",MATCH(A159,기간별요약!$C$6,1)))</f>
        <v/>
      </c>
      <c r="I159" s="40" t="str">
        <f aca="false">IF(G159="","",IF(G159="수입","수입","지출"))</f>
        <v/>
      </c>
    </row>
    <row r="160" customFormat="false" ht="15" hidden="false" customHeight="false" outlineLevel="0" collapsed="false">
      <c r="A160" s="42"/>
      <c r="B160" s="39"/>
      <c r="C160" s="39"/>
      <c r="D160" s="43"/>
      <c r="E160" s="39"/>
      <c r="F160" s="39"/>
      <c r="G160" s="40" t="str">
        <f aca="false">IF(B160="","",IFERROR(INDEX(설정!$C$22:$C$61,MATCH(B160,설정!$B$22:$B$61,0)),"미분류"))</f>
        <v/>
      </c>
      <c r="H160" s="41" t="str">
        <f aca="false">IF(A160="","",IF(OR(A160&lt;기간별요약!$C$6,A160&gt;기간별요약!$D$6),"기간외",MATCH(A160,기간별요약!$C$6,1)))</f>
        <v/>
      </c>
      <c r="I160" s="40" t="str">
        <f aca="false">IF(G160="","",IF(G160="수입","수입","지출"))</f>
        <v/>
      </c>
    </row>
    <row r="161" customFormat="false" ht="15" hidden="false" customHeight="false" outlineLevel="0" collapsed="false">
      <c r="A161" s="42"/>
      <c r="B161" s="39"/>
      <c r="C161" s="39"/>
      <c r="D161" s="43"/>
      <c r="E161" s="39"/>
      <c r="F161" s="39"/>
      <c r="G161" s="40" t="str">
        <f aca="false">IF(B161="","",IFERROR(INDEX(설정!$C$22:$C$61,MATCH(B161,설정!$B$22:$B$61,0)),"미분류"))</f>
        <v/>
      </c>
      <c r="H161" s="41" t="str">
        <f aca="false">IF(A161="","",IF(OR(A161&lt;기간별요약!$C$6,A161&gt;기간별요약!$D$6),"기간외",MATCH(A161,기간별요약!$C$6,1)))</f>
        <v/>
      </c>
      <c r="I161" s="40" t="str">
        <f aca="false">IF(G161="","",IF(G161="수입","수입","지출"))</f>
        <v/>
      </c>
    </row>
    <row r="162" customFormat="false" ht="15" hidden="false" customHeight="false" outlineLevel="0" collapsed="false">
      <c r="A162" s="42"/>
      <c r="B162" s="39"/>
      <c r="C162" s="39"/>
      <c r="D162" s="43"/>
      <c r="E162" s="39"/>
      <c r="F162" s="39"/>
      <c r="G162" s="40" t="str">
        <f aca="false">IF(B162="","",IFERROR(INDEX(설정!$C$22:$C$61,MATCH(B162,설정!$B$22:$B$61,0)),"미분류"))</f>
        <v/>
      </c>
      <c r="H162" s="41" t="str">
        <f aca="false">IF(A162="","",IF(OR(A162&lt;기간별요약!$C$6,A162&gt;기간별요약!$D$6),"기간외",MATCH(A162,기간별요약!$C$6,1)))</f>
        <v/>
      </c>
      <c r="I162" s="40" t="str">
        <f aca="false">IF(G162="","",IF(G162="수입","수입","지출"))</f>
        <v/>
      </c>
    </row>
    <row r="163" customFormat="false" ht="15" hidden="false" customHeight="false" outlineLevel="0" collapsed="false">
      <c r="A163" s="42"/>
      <c r="B163" s="39"/>
      <c r="C163" s="39"/>
      <c r="D163" s="43"/>
      <c r="E163" s="39"/>
      <c r="F163" s="39"/>
      <c r="G163" s="40" t="str">
        <f aca="false">IF(B163="","",IFERROR(INDEX(설정!$C$22:$C$61,MATCH(B163,설정!$B$22:$B$61,0)),"미분류"))</f>
        <v/>
      </c>
      <c r="H163" s="41" t="str">
        <f aca="false">IF(A163="","",IF(OR(A163&lt;기간별요약!$C$6,A163&gt;기간별요약!$D$6),"기간외",MATCH(A163,기간별요약!$C$6,1)))</f>
        <v/>
      </c>
      <c r="I163" s="40" t="str">
        <f aca="false">IF(G163="","",IF(G163="수입","수입","지출"))</f>
        <v/>
      </c>
    </row>
    <row r="164" customFormat="false" ht="15" hidden="false" customHeight="false" outlineLevel="0" collapsed="false">
      <c r="A164" s="42"/>
      <c r="B164" s="39"/>
      <c r="C164" s="39"/>
      <c r="D164" s="43"/>
      <c r="E164" s="39"/>
      <c r="F164" s="39"/>
      <c r="G164" s="40" t="str">
        <f aca="false">IF(B164="","",IFERROR(INDEX(설정!$C$22:$C$61,MATCH(B164,설정!$B$22:$B$61,0)),"미분류"))</f>
        <v/>
      </c>
      <c r="H164" s="41" t="str">
        <f aca="false">IF(A164="","",IF(OR(A164&lt;기간별요약!$C$6,A164&gt;기간별요약!$D$6),"기간외",MATCH(A164,기간별요약!$C$6,1)))</f>
        <v/>
      </c>
      <c r="I164" s="40" t="str">
        <f aca="false">IF(G164="","",IF(G164="수입","수입","지출"))</f>
        <v/>
      </c>
    </row>
    <row r="165" customFormat="false" ht="15" hidden="false" customHeight="false" outlineLevel="0" collapsed="false">
      <c r="A165" s="42"/>
      <c r="B165" s="39"/>
      <c r="C165" s="39"/>
      <c r="D165" s="43"/>
      <c r="E165" s="39"/>
      <c r="F165" s="39"/>
      <c r="G165" s="40" t="str">
        <f aca="false">IF(B165="","",IFERROR(INDEX(설정!$C$22:$C$61,MATCH(B165,설정!$B$22:$B$61,0)),"미분류"))</f>
        <v/>
      </c>
      <c r="H165" s="41" t="str">
        <f aca="false">IF(A165="","",IF(OR(A165&lt;기간별요약!$C$6,A165&gt;기간별요약!$D$6),"기간외",MATCH(A165,기간별요약!$C$6,1)))</f>
        <v/>
      </c>
      <c r="I165" s="40" t="str">
        <f aca="false">IF(G165="","",IF(G165="수입","수입","지출"))</f>
        <v/>
      </c>
    </row>
    <row r="166" customFormat="false" ht="15" hidden="false" customHeight="false" outlineLevel="0" collapsed="false">
      <c r="A166" s="42"/>
      <c r="B166" s="39"/>
      <c r="C166" s="39"/>
      <c r="D166" s="43"/>
      <c r="E166" s="39"/>
      <c r="F166" s="39"/>
      <c r="G166" s="40" t="str">
        <f aca="false">IF(B166="","",IFERROR(INDEX(설정!$C$22:$C$61,MATCH(B166,설정!$B$22:$B$61,0)),"미분류"))</f>
        <v/>
      </c>
      <c r="H166" s="41" t="str">
        <f aca="false">IF(A166="","",IF(OR(A166&lt;기간별요약!$C$6,A166&gt;기간별요약!$D$6),"기간외",MATCH(A166,기간별요약!$C$6,1)))</f>
        <v/>
      </c>
      <c r="I166" s="40" t="str">
        <f aca="false">IF(G166="","",IF(G166="수입","수입","지출"))</f>
        <v/>
      </c>
    </row>
    <row r="167" customFormat="false" ht="15" hidden="false" customHeight="false" outlineLevel="0" collapsed="false">
      <c r="A167" s="42"/>
      <c r="B167" s="39"/>
      <c r="C167" s="39"/>
      <c r="D167" s="43"/>
      <c r="E167" s="39"/>
      <c r="F167" s="39"/>
      <c r="G167" s="40" t="str">
        <f aca="false">IF(B167="","",IFERROR(INDEX(설정!$C$22:$C$61,MATCH(B167,설정!$B$22:$B$61,0)),"미분류"))</f>
        <v/>
      </c>
      <c r="H167" s="41" t="str">
        <f aca="false">IF(A167="","",IF(OR(A167&lt;기간별요약!$C$6,A167&gt;기간별요약!$D$6),"기간외",MATCH(A167,기간별요약!$C$6,1)))</f>
        <v/>
      </c>
      <c r="I167" s="40" t="str">
        <f aca="false">IF(G167="","",IF(G167="수입","수입","지출"))</f>
        <v/>
      </c>
    </row>
    <row r="168" customFormat="false" ht="15" hidden="false" customHeight="false" outlineLevel="0" collapsed="false">
      <c r="A168" s="42"/>
      <c r="B168" s="39"/>
      <c r="C168" s="39"/>
      <c r="D168" s="43"/>
      <c r="E168" s="39"/>
      <c r="F168" s="39"/>
      <c r="G168" s="40" t="str">
        <f aca="false">IF(B168="","",IFERROR(INDEX(설정!$C$22:$C$61,MATCH(B168,설정!$B$22:$B$61,0)),"미분류"))</f>
        <v/>
      </c>
      <c r="H168" s="41" t="str">
        <f aca="false">IF(A168="","",IF(OR(A168&lt;기간별요약!$C$6,A168&gt;기간별요약!$D$6),"기간외",MATCH(A168,기간별요약!$C$6,1)))</f>
        <v/>
      </c>
      <c r="I168" s="40" t="str">
        <f aca="false">IF(G168="","",IF(G168="수입","수입","지출"))</f>
        <v/>
      </c>
    </row>
    <row r="169" customFormat="false" ht="15" hidden="false" customHeight="false" outlineLevel="0" collapsed="false">
      <c r="A169" s="42"/>
      <c r="B169" s="39"/>
      <c r="C169" s="39"/>
      <c r="D169" s="43"/>
      <c r="E169" s="39"/>
      <c r="F169" s="39"/>
      <c r="G169" s="40" t="str">
        <f aca="false">IF(B169="","",IFERROR(INDEX(설정!$C$22:$C$61,MATCH(B169,설정!$B$22:$B$61,0)),"미분류"))</f>
        <v/>
      </c>
      <c r="H169" s="41" t="str">
        <f aca="false">IF(A169="","",IF(OR(A169&lt;기간별요약!$C$6,A169&gt;기간별요약!$D$6),"기간외",MATCH(A169,기간별요약!$C$6,1)))</f>
        <v/>
      </c>
      <c r="I169" s="40" t="str">
        <f aca="false">IF(G169="","",IF(G169="수입","수입","지출"))</f>
        <v/>
      </c>
    </row>
    <row r="170" customFormat="false" ht="15" hidden="false" customHeight="false" outlineLevel="0" collapsed="false">
      <c r="A170" s="42"/>
      <c r="B170" s="39"/>
      <c r="C170" s="39"/>
      <c r="D170" s="43"/>
      <c r="E170" s="39"/>
      <c r="F170" s="39"/>
      <c r="G170" s="40" t="str">
        <f aca="false">IF(B170="","",IFERROR(INDEX(설정!$C$22:$C$61,MATCH(B170,설정!$B$22:$B$61,0)),"미분류"))</f>
        <v/>
      </c>
      <c r="H170" s="41" t="str">
        <f aca="false">IF(A170="","",IF(OR(A170&lt;기간별요약!$C$6,A170&gt;기간별요약!$D$6),"기간외",MATCH(A170,기간별요약!$C$6,1)))</f>
        <v/>
      </c>
      <c r="I170" s="40" t="str">
        <f aca="false">IF(G170="","",IF(G170="수입","수입","지출"))</f>
        <v/>
      </c>
    </row>
    <row r="171" customFormat="false" ht="15" hidden="false" customHeight="false" outlineLevel="0" collapsed="false">
      <c r="A171" s="42"/>
      <c r="B171" s="39"/>
      <c r="C171" s="39"/>
      <c r="D171" s="43"/>
      <c r="E171" s="39"/>
      <c r="F171" s="39"/>
      <c r="G171" s="40" t="str">
        <f aca="false">IF(B171="","",IFERROR(INDEX(설정!$C$22:$C$61,MATCH(B171,설정!$B$22:$B$61,0)),"미분류"))</f>
        <v/>
      </c>
      <c r="H171" s="41" t="str">
        <f aca="false">IF(A171="","",IF(OR(A171&lt;기간별요약!$C$6,A171&gt;기간별요약!$D$6),"기간외",MATCH(A171,기간별요약!$C$6,1)))</f>
        <v/>
      </c>
      <c r="I171" s="40" t="str">
        <f aca="false">IF(G171="","",IF(G171="수입","수입","지출"))</f>
        <v/>
      </c>
    </row>
    <row r="172" customFormat="false" ht="15" hidden="false" customHeight="false" outlineLevel="0" collapsed="false">
      <c r="A172" s="42"/>
      <c r="B172" s="39"/>
      <c r="C172" s="39"/>
      <c r="D172" s="43"/>
      <c r="E172" s="39"/>
      <c r="F172" s="39"/>
      <c r="G172" s="40" t="str">
        <f aca="false">IF(B172="","",IFERROR(INDEX(설정!$C$22:$C$61,MATCH(B172,설정!$B$22:$B$61,0)),"미분류"))</f>
        <v/>
      </c>
      <c r="H172" s="41" t="str">
        <f aca="false">IF(A172="","",IF(OR(A172&lt;기간별요약!$C$6,A172&gt;기간별요약!$D$6),"기간외",MATCH(A172,기간별요약!$C$6,1)))</f>
        <v/>
      </c>
      <c r="I172" s="40" t="str">
        <f aca="false">IF(G172="","",IF(G172="수입","수입","지출"))</f>
        <v/>
      </c>
    </row>
    <row r="173" customFormat="false" ht="15" hidden="false" customHeight="false" outlineLevel="0" collapsed="false">
      <c r="A173" s="42"/>
      <c r="B173" s="39"/>
      <c r="C173" s="39"/>
      <c r="D173" s="43"/>
      <c r="E173" s="39"/>
      <c r="F173" s="39"/>
      <c r="G173" s="40" t="str">
        <f aca="false">IF(B173="","",IFERROR(INDEX(설정!$C$22:$C$61,MATCH(B173,설정!$B$22:$B$61,0)),"미분류"))</f>
        <v/>
      </c>
      <c r="H173" s="41" t="str">
        <f aca="false">IF(A173="","",IF(OR(A173&lt;기간별요약!$C$6,A173&gt;기간별요약!$D$6),"기간외",MATCH(A173,기간별요약!$C$6,1)))</f>
        <v/>
      </c>
      <c r="I173" s="40" t="str">
        <f aca="false">IF(G173="","",IF(G173="수입","수입","지출"))</f>
        <v/>
      </c>
    </row>
    <row r="174" customFormat="false" ht="15" hidden="false" customHeight="false" outlineLevel="0" collapsed="false">
      <c r="A174" s="42"/>
      <c r="B174" s="39"/>
      <c r="C174" s="39"/>
      <c r="D174" s="43"/>
      <c r="E174" s="39"/>
      <c r="F174" s="39"/>
      <c r="G174" s="40" t="str">
        <f aca="false">IF(B174="","",IFERROR(INDEX(설정!$C$22:$C$61,MATCH(B174,설정!$B$22:$B$61,0)),"미분류"))</f>
        <v/>
      </c>
      <c r="H174" s="41" t="str">
        <f aca="false">IF(A174="","",IF(OR(A174&lt;기간별요약!$C$6,A174&gt;기간별요약!$D$6),"기간외",MATCH(A174,기간별요약!$C$6,1)))</f>
        <v/>
      </c>
      <c r="I174" s="40" t="str">
        <f aca="false">IF(G174="","",IF(G174="수입","수입","지출"))</f>
        <v/>
      </c>
    </row>
    <row r="175" customFormat="false" ht="15" hidden="false" customHeight="false" outlineLevel="0" collapsed="false">
      <c r="A175" s="42"/>
      <c r="B175" s="39"/>
      <c r="C175" s="39"/>
      <c r="D175" s="43"/>
      <c r="E175" s="39"/>
      <c r="F175" s="39"/>
      <c r="G175" s="40" t="str">
        <f aca="false">IF(B175="","",IFERROR(INDEX(설정!$C$22:$C$61,MATCH(B175,설정!$B$22:$B$61,0)),"미분류"))</f>
        <v/>
      </c>
      <c r="H175" s="41" t="str">
        <f aca="false">IF(A175="","",IF(OR(A175&lt;기간별요약!$C$6,A175&gt;기간별요약!$D$6),"기간외",MATCH(A175,기간별요약!$C$6,1)))</f>
        <v/>
      </c>
      <c r="I175" s="40" t="str">
        <f aca="false">IF(G175="","",IF(G175="수입","수입","지출"))</f>
        <v/>
      </c>
    </row>
    <row r="176" customFormat="false" ht="15" hidden="false" customHeight="false" outlineLevel="0" collapsed="false">
      <c r="A176" s="42"/>
      <c r="B176" s="39"/>
      <c r="C176" s="39"/>
      <c r="D176" s="43"/>
      <c r="E176" s="39"/>
      <c r="F176" s="39"/>
      <c r="G176" s="40" t="str">
        <f aca="false">IF(B176="","",IFERROR(INDEX(설정!$C$22:$C$61,MATCH(B176,설정!$B$22:$B$61,0)),"미분류"))</f>
        <v/>
      </c>
      <c r="H176" s="41" t="str">
        <f aca="false">IF(A176="","",IF(OR(A176&lt;기간별요약!$C$6,A176&gt;기간별요약!$D$6),"기간외",MATCH(A176,기간별요약!$C$6,1)))</f>
        <v/>
      </c>
      <c r="I176" s="40" t="str">
        <f aca="false">IF(G176="","",IF(G176="수입","수입","지출"))</f>
        <v/>
      </c>
    </row>
    <row r="177" customFormat="false" ht="15" hidden="false" customHeight="false" outlineLevel="0" collapsed="false">
      <c r="A177" s="42"/>
      <c r="B177" s="39"/>
      <c r="C177" s="39"/>
      <c r="D177" s="43"/>
      <c r="E177" s="39"/>
      <c r="F177" s="39"/>
      <c r="G177" s="40" t="str">
        <f aca="false">IF(B177="","",IFERROR(INDEX(설정!$C$22:$C$61,MATCH(B177,설정!$B$22:$B$61,0)),"미분류"))</f>
        <v/>
      </c>
      <c r="H177" s="41" t="str">
        <f aca="false">IF(A177="","",IF(OR(A177&lt;기간별요약!$C$6,A177&gt;기간별요약!$D$6),"기간외",MATCH(A177,기간별요약!$C$6,1)))</f>
        <v/>
      </c>
      <c r="I177" s="40" t="str">
        <f aca="false">IF(G177="","",IF(G177="수입","수입","지출"))</f>
        <v/>
      </c>
    </row>
    <row r="178" customFormat="false" ht="15" hidden="false" customHeight="false" outlineLevel="0" collapsed="false">
      <c r="A178" s="42"/>
      <c r="B178" s="39"/>
      <c r="C178" s="39"/>
      <c r="D178" s="43"/>
      <c r="E178" s="39"/>
      <c r="F178" s="39"/>
      <c r="G178" s="40" t="str">
        <f aca="false">IF(B178="","",IFERROR(INDEX(설정!$C$22:$C$61,MATCH(B178,설정!$B$22:$B$61,0)),"미분류"))</f>
        <v/>
      </c>
      <c r="H178" s="41" t="str">
        <f aca="false">IF(A178="","",IF(OR(A178&lt;기간별요약!$C$6,A178&gt;기간별요약!$D$6),"기간외",MATCH(A178,기간별요약!$C$6,1)))</f>
        <v/>
      </c>
      <c r="I178" s="40" t="str">
        <f aca="false">IF(G178="","",IF(G178="수입","수입","지출"))</f>
        <v/>
      </c>
    </row>
    <row r="179" customFormat="false" ht="15" hidden="false" customHeight="false" outlineLevel="0" collapsed="false">
      <c r="A179" s="42"/>
      <c r="B179" s="39"/>
      <c r="C179" s="39"/>
      <c r="D179" s="43"/>
      <c r="E179" s="39"/>
      <c r="F179" s="39"/>
      <c r="G179" s="40" t="str">
        <f aca="false">IF(B179="","",IFERROR(INDEX(설정!$C$22:$C$61,MATCH(B179,설정!$B$22:$B$61,0)),"미분류"))</f>
        <v/>
      </c>
      <c r="H179" s="41" t="str">
        <f aca="false">IF(A179="","",IF(OR(A179&lt;기간별요약!$C$6,A179&gt;기간별요약!$D$6),"기간외",MATCH(A179,기간별요약!$C$6,1)))</f>
        <v/>
      </c>
      <c r="I179" s="40" t="str">
        <f aca="false">IF(G179="","",IF(G179="수입","수입","지출"))</f>
        <v/>
      </c>
    </row>
    <row r="180" customFormat="false" ht="15" hidden="false" customHeight="false" outlineLevel="0" collapsed="false">
      <c r="A180" s="42"/>
      <c r="B180" s="39"/>
      <c r="C180" s="39"/>
      <c r="D180" s="43"/>
      <c r="E180" s="39"/>
      <c r="F180" s="39"/>
      <c r="G180" s="40" t="str">
        <f aca="false">IF(B180="","",IFERROR(INDEX(설정!$C$22:$C$61,MATCH(B180,설정!$B$22:$B$61,0)),"미분류"))</f>
        <v/>
      </c>
      <c r="H180" s="41" t="str">
        <f aca="false">IF(A180="","",IF(OR(A180&lt;기간별요약!$C$6,A180&gt;기간별요약!$D$6),"기간외",MATCH(A180,기간별요약!$C$6,1)))</f>
        <v/>
      </c>
      <c r="I180" s="40" t="str">
        <f aca="false">IF(G180="","",IF(G180="수입","수입","지출"))</f>
        <v/>
      </c>
    </row>
    <row r="181" customFormat="false" ht="15" hidden="false" customHeight="false" outlineLevel="0" collapsed="false">
      <c r="A181" s="42"/>
      <c r="B181" s="39"/>
      <c r="C181" s="39"/>
      <c r="D181" s="43"/>
      <c r="E181" s="39"/>
      <c r="F181" s="39"/>
      <c r="G181" s="40" t="str">
        <f aca="false">IF(B181="","",IFERROR(INDEX(설정!$C$22:$C$61,MATCH(B181,설정!$B$22:$B$61,0)),"미분류"))</f>
        <v/>
      </c>
      <c r="H181" s="41" t="str">
        <f aca="false">IF(A181="","",IF(OR(A181&lt;기간별요약!$C$6,A181&gt;기간별요약!$D$6),"기간외",MATCH(A181,기간별요약!$C$6,1)))</f>
        <v/>
      </c>
      <c r="I181" s="40" t="str">
        <f aca="false">IF(G181="","",IF(G181="수입","수입","지출"))</f>
        <v/>
      </c>
    </row>
    <row r="182" customFormat="false" ht="15" hidden="false" customHeight="false" outlineLevel="0" collapsed="false">
      <c r="A182" s="42"/>
      <c r="B182" s="39"/>
      <c r="C182" s="39"/>
      <c r="D182" s="43"/>
      <c r="E182" s="39"/>
      <c r="F182" s="39"/>
      <c r="G182" s="40" t="str">
        <f aca="false">IF(B182="","",IFERROR(INDEX(설정!$C$22:$C$61,MATCH(B182,설정!$B$22:$B$61,0)),"미분류"))</f>
        <v/>
      </c>
      <c r="H182" s="41" t="str">
        <f aca="false">IF(A182="","",IF(OR(A182&lt;기간별요약!$C$6,A182&gt;기간별요약!$D$6),"기간외",MATCH(A182,기간별요약!$C$6,1)))</f>
        <v/>
      </c>
      <c r="I182" s="40" t="str">
        <f aca="false">IF(G182="","",IF(G182="수입","수입","지출"))</f>
        <v/>
      </c>
    </row>
    <row r="183" customFormat="false" ht="15" hidden="false" customHeight="false" outlineLevel="0" collapsed="false">
      <c r="A183" s="42"/>
      <c r="B183" s="39"/>
      <c r="C183" s="39"/>
      <c r="D183" s="43"/>
      <c r="E183" s="39"/>
      <c r="F183" s="39"/>
      <c r="G183" s="40" t="str">
        <f aca="false">IF(B183="","",IFERROR(INDEX(설정!$C$22:$C$61,MATCH(B183,설정!$B$22:$B$61,0)),"미분류"))</f>
        <v/>
      </c>
      <c r="H183" s="41" t="str">
        <f aca="false">IF(A183="","",IF(OR(A183&lt;기간별요약!$C$6,A183&gt;기간별요약!$D$6),"기간외",MATCH(A183,기간별요약!$C$6,1)))</f>
        <v/>
      </c>
      <c r="I183" s="40" t="str">
        <f aca="false">IF(G183="","",IF(G183="수입","수입","지출"))</f>
        <v/>
      </c>
    </row>
    <row r="184" customFormat="false" ht="15" hidden="false" customHeight="false" outlineLevel="0" collapsed="false">
      <c r="A184" s="42"/>
      <c r="B184" s="39"/>
      <c r="C184" s="39"/>
      <c r="D184" s="43"/>
      <c r="E184" s="39"/>
      <c r="F184" s="39"/>
      <c r="G184" s="40" t="str">
        <f aca="false">IF(B184="","",IFERROR(INDEX(설정!$C$22:$C$61,MATCH(B184,설정!$B$22:$B$61,0)),"미분류"))</f>
        <v/>
      </c>
      <c r="H184" s="41" t="str">
        <f aca="false">IF(A184="","",IF(OR(A184&lt;기간별요약!$C$6,A184&gt;기간별요약!$D$6),"기간외",MATCH(A184,기간별요약!$C$6,1)))</f>
        <v/>
      </c>
      <c r="I184" s="40" t="str">
        <f aca="false">IF(G184="","",IF(G184="수입","수입","지출"))</f>
        <v/>
      </c>
    </row>
    <row r="185" customFormat="false" ht="15" hidden="false" customHeight="false" outlineLevel="0" collapsed="false">
      <c r="A185" s="42"/>
      <c r="B185" s="39"/>
      <c r="C185" s="39"/>
      <c r="D185" s="43"/>
      <c r="E185" s="39"/>
      <c r="F185" s="39"/>
      <c r="G185" s="40" t="str">
        <f aca="false">IF(B185="","",IFERROR(INDEX(설정!$C$22:$C$61,MATCH(B185,설정!$B$22:$B$61,0)),"미분류"))</f>
        <v/>
      </c>
      <c r="H185" s="41" t="str">
        <f aca="false">IF(A185="","",IF(OR(A185&lt;기간별요약!$C$6,A185&gt;기간별요약!$D$6),"기간외",MATCH(A185,기간별요약!$C$6,1)))</f>
        <v/>
      </c>
      <c r="I185" s="40" t="str">
        <f aca="false">IF(G185="","",IF(G185="수입","수입","지출"))</f>
        <v/>
      </c>
    </row>
    <row r="186" customFormat="false" ht="15" hidden="false" customHeight="false" outlineLevel="0" collapsed="false">
      <c r="A186" s="42"/>
      <c r="B186" s="39"/>
      <c r="C186" s="39"/>
      <c r="D186" s="43"/>
      <c r="E186" s="39"/>
      <c r="F186" s="39"/>
      <c r="G186" s="40" t="str">
        <f aca="false">IF(B186="","",IFERROR(INDEX(설정!$C$22:$C$61,MATCH(B186,설정!$B$22:$B$61,0)),"미분류"))</f>
        <v/>
      </c>
      <c r="H186" s="41" t="str">
        <f aca="false">IF(A186="","",IF(OR(A186&lt;기간별요약!$C$6,A186&gt;기간별요약!$D$6),"기간외",MATCH(A186,기간별요약!$C$6,1)))</f>
        <v/>
      </c>
      <c r="I186" s="40" t="str">
        <f aca="false">IF(G186="","",IF(G186="수입","수입","지출"))</f>
        <v/>
      </c>
    </row>
    <row r="187" customFormat="false" ht="15" hidden="false" customHeight="false" outlineLevel="0" collapsed="false">
      <c r="A187" s="42"/>
      <c r="B187" s="39"/>
      <c r="C187" s="39"/>
      <c r="D187" s="43"/>
      <c r="E187" s="39"/>
      <c r="F187" s="39"/>
      <c r="G187" s="40" t="str">
        <f aca="false">IF(B187="","",IFERROR(INDEX(설정!$C$22:$C$61,MATCH(B187,설정!$B$22:$B$61,0)),"미분류"))</f>
        <v/>
      </c>
      <c r="H187" s="41" t="str">
        <f aca="false">IF(A187="","",IF(OR(A187&lt;기간별요약!$C$6,A187&gt;기간별요약!$D$6),"기간외",MATCH(A187,기간별요약!$C$6,1)))</f>
        <v/>
      </c>
      <c r="I187" s="40" t="str">
        <f aca="false">IF(G187="","",IF(G187="수입","수입","지출"))</f>
        <v/>
      </c>
    </row>
    <row r="188" customFormat="false" ht="15" hidden="false" customHeight="false" outlineLevel="0" collapsed="false">
      <c r="A188" s="42"/>
      <c r="B188" s="39"/>
      <c r="C188" s="39"/>
      <c r="D188" s="43"/>
      <c r="E188" s="39"/>
      <c r="F188" s="39"/>
      <c r="G188" s="40" t="str">
        <f aca="false">IF(B188="","",IFERROR(INDEX(설정!$C$22:$C$61,MATCH(B188,설정!$B$22:$B$61,0)),"미분류"))</f>
        <v/>
      </c>
      <c r="H188" s="41" t="str">
        <f aca="false">IF(A188="","",IF(OR(A188&lt;기간별요약!$C$6,A188&gt;기간별요약!$D$6),"기간외",MATCH(A188,기간별요약!$C$6,1)))</f>
        <v/>
      </c>
      <c r="I188" s="40" t="str">
        <f aca="false">IF(G188="","",IF(G188="수입","수입","지출"))</f>
        <v/>
      </c>
    </row>
    <row r="189" customFormat="false" ht="15" hidden="false" customHeight="false" outlineLevel="0" collapsed="false">
      <c r="A189" s="42"/>
      <c r="B189" s="39"/>
      <c r="C189" s="39"/>
      <c r="D189" s="43"/>
      <c r="E189" s="39"/>
      <c r="F189" s="39"/>
      <c r="G189" s="40" t="str">
        <f aca="false">IF(B189="","",IFERROR(INDEX(설정!$C$22:$C$61,MATCH(B189,설정!$B$22:$B$61,0)),"미분류"))</f>
        <v/>
      </c>
      <c r="H189" s="41" t="str">
        <f aca="false">IF(A189="","",IF(OR(A189&lt;기간별요약!$C$6,A189&gt;기간별요약!$D$6),"기간외",MATCH(A189,기간별요약!$C$6,1)))</f>
        <v/>
      </c>
      <c r="I189" s="40" t="str">
        <f aca="false">IF(G189="","",IF(G189="수입","수입","지출"))</f>
        <v/>
      </c>
    </row>
    <row r="190" customFormat="false" ht="15" hidden="false" customHeight="false" outlineLevel="0" collapsed="false">
      <c r="A190" s="42"/>
      <c r="B190" s="39"/>
      <c r="C190" s="39"/>
      <c r="D190" s="43"/>
      <c r="E190" s="39"/>
      <c r="F190" s="39"/>
      <c r="G190" s="40" t="str">
        <f aca="false">IF(B190="","",IFERROR(INDEX(설정!$C$22:$C$61,MATCH(B190,설정!$B$22:$B$61,0)),"미분류"))</f>
        <v/>
      </c>
      <c r="H190" s="41" t="str">
        <f aca="false">IF(A190="","",IF(OR(A190&lt;기간별요약!$C$6,A190&gt;기간별요약!$D$6),"기간외",MATCH(A190,기간별요약!$C$6,1)))</f>
        <v/>
      </c>
      <c r="I190" s="40" t="str">
        <f aca="false">IF(G190="","",IF(G190="수입","수입","지출"))</f>
        <v/>
      </c>
    </row>
    <row r="191" customFormat="false" ht="15" hidden="false" customHeight="false" outlineLevel="0" collapsed="false">
      <c r="A191" s="42"/>
      <c r="B191" s="39"/>
      <c r="C191" s="39"/>
      <c r="D191" s="43"/>
      <c r="E191" s="39"/>
      <c r="F191" s="39"/>
      <c r="G191" s="40" t="str">
        <f aca="false">IF(B191="","",IFERROR(INDEX(설정!$C$22:$C$61,MATCH(B191,설정!$B$22:$B$61,0)),"미분류"))</f>
        <v/>
      </c>
      <c r="H191" s="41" t="str">
        <f aca="false">IF(A191="","",IF(OR(A191&lt;기간별요약!$C$6,A191&gt;기간별요약!$D$6),"기간외",MATCH(A191,기간별요약!$C$6,1)))</f>
        <v/>
      </c>
      <c r="I191" s="40" t="str">
        <f aca="false">IF(G191="","",IF(G191="수입","수입","지출"))</f>
        <v/>
      </c>
    </row>
    <row r="192" customFormat="false" ht="15" hidden="false" customHeight="false" outlineLevel="0" collapsed="false">
      <c r="A192" s="42"/>
      <c r="B192" s="39"/>
      <c r="C192" s="39"/>
      <c r="D192" s="43"/>
      <c r="E192" s="39"/>
      <c r="F192" s="39"/>
      <c r="G192" s="40" t="str">
        <f aca="false">IF(B192="","",IFERROR(INDEX(설정!$C$22:$C$61,MATCH(B192,설정!$B$22:$B$61,0)),"미분류"))</f>
        <v/>
      </c>
      <c r="H192" s="41" t="str">
        <f aca="false">IF(A192="","",IF(OR(A192&lt;기간별요약!$C$6,A192&gt;기간별요약!$D$6),"기간외",MATCH(A192,기간별요약!$C$6,1)))</f>
        <v/>
      </c>
      <c r="I192" s="40" t="str">
        <f aca="false">IF(G192="","",IF(G192="수입","수입","지출"))</f>
        <v/>
      </c>
    </row>
    <row r="193" customFormat="false" ht="15" hidden="false" customHeight="false" outlineLevel="0" collapsed="false">
      <c r="A193" s="42"/>
      <c r="B193" s="39"/>
      <c r="C193" s="39"/>
      <c r="D193" s="43"/>
      <c r="E193" s="39"/>
      <c r="F193" s="39"/>
      <c r="G193" s="40" t="str">
        <f aca="false">IF(B193="","",IFERROR(INDEX(설정!$C$22:$C$61,MATCH(B193,설정!$B$22:$B$61,0)),"미분류"))</f>
        <v/>
      </c>
      <c r="H193" s="41" t="str">
        <f aca="false">IF(A193="","",IF(OR(A193&lt;기간별요약!$C$6,A193&gt;기간별요약!$D$6),"기간외",MATCH(A193,기간별요약!$C$6,1)))</f>
        <v/>
      </c>
      <c r="I193" s="40" t="str">
        <f aca="false">IF(G193="","",IF(G193="수입","수입","지출"))</f>
        <v/>
      </c>
    </row>
    <row r="194" customFormat="false" ht="15" hidden="false" customHeight="false" outlineLevel="0" collapsed="false">
      <c r="A194" s="42"/>
      <c r="B194" s="39"/>
      <c r="C194" s="39"/>
      <c r="D194" s="43"/>
      <c r="E194" s="39"/>
      <c r="F194" s="39"/>
      <c r="G194" s="40" t="str">
        <f aca="false">IF(B194="","",IFERROR(INDEX(설정!$C$22:$C$61,MATCH(B194,설정!$B$22:$B$61,0)),"미분류"))</f>
        <v/>
      </c>
      <c r="H194" s="41" t="str">
        <f aca="false">IF(A194="","",IF(OR(A194&lt;기간별요약!$C$6,A194&gt;기간별요약!$D$6),"기간외",MATCH(A194,기간별요약!$C$6,1)))</f>
        <v/>
      </c>
      <c r="I194" s="40" t="str">
        <f aca="false">IF(G194="","",IF(G194="수입","수입","지출"))</f>
        <v/>
      </c>
    </row>
    <row r="195" customFormat="false" ht="15" hidden="false" customHeight="false" outlineLevel="0" collapsed="false">
      <c r="A195" s="42"/>
      <c r="B195" s="39"/>
      <c r="C195" s="39"/>
      <c r="D195" s="43"/>
      <c r="E195" s="39"/>
      <c r="F195" s="39"/>
      <c r="G195" s="40" t="str">
        <f aca="false">IF(B195="","",IFERROR(INDEX(설정!$C$22:$C$61,MATCH(B195,설정!$B$22:$B$61,0)),"미분류"))</f>
        <v/>
      </c>
      <c r="H195" s="41" t="str">
        <f aca="false">IF(A195="","",IF(OR(A195&lt;기간별요약!$C$6,A195&gt;기간별요약!$D$6),"기간외",MATCH(A195,기간별요약!$C$6,1)))</f>
        <v/>
      </c>
      <c r="I195" s="40" t="str">
        <f aca="false">IF(G195="","",IF(G195="수입","수입","지출"))</f>
        <v/>
      </c>
    </row>
    <row r="196" customFormat="false" ht="15" hidden="false" customHeight="false" outlineLevel="0" collapsed="false">
      <c r="A196" s="42"/>
      <c r="B196" s="39"/>
      <c r="C196" s="39"/>
      <c r="D196" s="43"/>
      <c r="E196" s="39"/>
      <c r="F196" s="39"/>
      <c r="G196" s="40" t="str">
        <f aca="false">IF(B196="","",IFERROR(INDEX(설정!$C$22:$C$61,MATCH(B196,설정!$B$22:$B$61,0)),"미분류"))</f>
        <v/>
      </c>
      <c r="H196" s="41" t="str">
        <f aca="false">IF(A196="","",IF(OR(A196&lt;기간별요약!$C$6,A196&gt;기간별요약!$D$6),"기간외",MATCH(A196,기간별요약!$C$6,1)))</f>
        <v/>
      </c>
      <c r="I196" s="40" t="str">
        <f aca="false">IF(G196="","",IF(G196="수입","수입","지출"))</f>
        <v/>
      </c>
    </row>
    <row r="197" customFormat="false" ht="15" hidden="false" customHeight="false" outlineLevel="0" collapsed="false">
      <c r="A197" s="42"/>
      <c r="B197" s="39"/>
      <c r="C197" s="39"/>
      <c r="D197" s="43"/>
      <c r="E197" s="39"/>
      <c r="F197" s="39"/>
      <c r="G197" s="40" t="str">
        <f aca="false">IF(B197="","",IFERROR(INDEX(설정!$C$22:$C$61,MATCH(B197,설정!$B$22:$B$61,0)),"미분류"))</f>
        <v/>
      </c>
      <c r="H197" s="41" t="str">
        <f aca="false">IF(A197="","",IF(OR(A197&lt;기간별요약!$C$6,A197&gt;기간별요약!$D$6),"기간외",MATCH(A197,기간별요약!$C$6,1)))</f>
        <v/>
      </c>
      <c r="I197" s="40" t="str">
        <f aca="false">IF(G197="","",IF(G197="수입","수입","지출"))</f>
        <v/>
      </c>
    </row>
    <row r="198" customFormat="false" ht="15" hidden="false" customHeight="false" outlineLevel="0" collapsed="false">
      <c r="A198" s="42"/>
      <c r="B198" s="39"/>
      <c r="C198" s="39"/>
      <c r="D198" s="43"/>
      <c r="E198" s="39"/>
      <c r="F198" s="39"/>
      <c r="G198" s="40" t="str">
        <f aca="false">IF(B198="","",IFERROR(INDEX(설정!$C$22:$C$61,MATCH(B198,설정!$B$22:$B$61,0)),"미분류"))</f>
        <v/>
      </c>
      <c r="H198" s="41" t="str">
        <f aca="false">IF(A198="","",IF(OR(A198&lt;기간별요약!$C$6,A198&gt;기간별요약!$D$6),"기간외",MATCH(A198,기간별요약!$C$6,1)))</f>
        <v/>
      </c>
      <c r="I198" s="40" t="str">
        <f aca="false">IF(G198="","",IF(G198="수입","수입","지출"))</f>
        <v/>
      </c>
    </row>
    <row r="199" customFormat="false" ht="15" hidden="false" customHeight="false" outlineLevel="0" collapsed="false">
      <c r="A199" s="42"/>
      <c r="B199" s="39"/>
      <c r="C199" s="39"/>
      <c r="D199" s="43"/>
      <c r="E199" s="39"/>
      <c r="F199" s="39"/>
      <c r="G199" s="40" t="str">
        <f aca="false">IF(B199="","",IFERROR(INDEX(설정!$C$22:$C$61,MATCH(B199,설정!$B$22:$B$61,0)),"미분류"))</f>
        <v/>
      </c>
      <c r="H199" s="41" t="str">
        <f aca="false">IF(A199="","",IF(OR(A199&lt;기간별요약!$C$6,A199&gt;기간별요약!$D$6),"기간외",MATCH(A199,기간별요약!$C$6,1)))</f>
        <v/>
      </c>
      <c r="I199" s="40" t="str">
        <f aca="false">IF(G199="","",IF(G199="수입","수입","지출"))</f>
        <v/>
      </c>
    </row>
    <row r="200" customFormat="false" ht="15" hidden="false" customHeight="false" outlineLevel="0" collapsed="false">
      <c r="A200" s="42"/>
      <c r="B200" s="39"/>
      <c r="C200" s="39"/>
      <c r="D200" s="43"/>
      <c r="E200" s="39"/>
      <c r="F200" s="39"/>
      <c r="G200" s="40" t="str">
        <f aca="false">IF(B200="","",IFERROR(INDEX(설정!$C$22:$C$61,MATCH(B200,설정!$B$22:$B$61,0)),"미분류"))</f>
        <v/>
      </c>
      <c r="H200" s="41" t="str">
        <f aca="false">IF(A200="","",IF(OR(A200&lt;기간별요약!$C$6,A200&gt;기간별요약!$D$6),"기간외",MATCH(A200,기간별요약!$C$6,1)))</f>
        <v/>
      </c>
      <c r="I200" s="40" t="str">
        <f aca="false">IF(G200="","",IF(G200="수입","수입","지출"))</f>
        <v/>
      </c>
    </row>
    <row r="201" customFormat="false" ht="15" hidden="false" customHeight="false" outlineLevel="0" collapsed="false">
      <c r="A201" s="42"/>
      <c r="B201" s="39"/>
      <c r="C201" s="39"/>
      <c r="D201" s="43"/>
      <c r="E201" s="39"/>
      <c r="F201" s="39"/>
      <c r="G201" s="40" t="str">
        <f aca="false">IF(B201="","",IFERROR(INDEX(설정!$C$22:$C$61,MATCH(B201,설정!$B$22:$B$61,0)),"미분류"))</f>
        <v/>
      </c>
      <c r="H201" s="41" t="str">
        <f aca="false">IF(A201="","",IF(OR(A201&lt;기간별요약!$C$6,A201&gt;기간별요약!$D$6),"기간외",MATCH(A201,기간별요약!$C$6,1)))</f>
        <v/>
      </c>
      <c r="I201" s="40" t="str">
        <f aca="false">IF(G201="","",IF(G201="수입","수입","지출"))</f>
        <v/>
      </c>
    </row>
    <row r="202" customFormat="false" ht="15" hidden="false" customHeight="false" outlineLevel="0" collapsed="false">
      <c r="A202" s="42"/>
      <c r="B202" s="39"/>
      <c r="C202" s="39"/>
      <c r="D202" s="43"/>
      <c r="E202" s="39"/>
      <c r="F202" s="39"/>
      <c r="G202" s="40" t="str">
        <f aca="false">IF(B202="","",IFERROR(INDEX(설정!$C$22:$C$61,MATCH(B202,설정!$B$22:$B$61,0)),"미분류"))</f>
        <v/>
      </c>
      <c r="H202" s="41" t="str">
        <f aca="false">IF(A202="","",IF(OR(A202&lt;기간별요약!$C$6,A202&gt;기간별요약!$D$6),"기간외",MATCH(A202,기간별요약!$C$6,1)))</f>
        <v/>
      </c>
      <c r="I202" s="40" t="str">
        <f aca="false">IF(G202="","",IF(G202="수입","수입","지출"))</f>
        <v/>
      </c>
    </row>
    <row r="203" customFormat="false" ht="15" hidden="false" customHeight="false" outlineLevel="0" collapsed="false">
      <c r="A203" s="42"/>
      <c r="B203" s="39"/>
      <c r="C203" s="39"/>
      <c r="D203" s="43"/>
      <c r="E203" s="39"/>
      <c r="F203" s="39"/>
      <c r="G203" s="40" t="str">
        <f aca="false">IF(B203="","",IFERROR(INDEX(설정!$C$22:$C$61,MATCH(B203,설정!$B$22:$B$61,0)),"미분류"))</f>
        <v/>
      </c>
      <c r="H203" s="41" t="str">
        <f aca="false">IF(A203="","",IF(OR(A203&lt;기간별요약!$C$6,A203&gt;기간별요약!$D$6),"기간외",MATCH(A203,기간별요약!$C$6,1)))</f>
        <v/>
      </c>
      <c r="I203" s="40" t="str">
        <f aca="false">IF(G203="","",IF(G203="수입","수입","지출"))</f>
        <v/>
      </c>
    </row>
    <row r="204" customFormat="false" ht="15" hidden="false" customHeight="false" outlineLevel="0" collapsed="false">
      <c r="A204" s="42"/>
      <c r="B204" s="39"/>
      <c r="C204" s="39"/>
      <c r="D204" s="43"/>
      <c r="E204" s="39"/>
      <c r="F204" s="39"/>
      <c r="G204" s="40" t="str">
        <f aca="false">IF(B204="","",IFERROR(INDEX(설정!$C$22:$C$61,MATCH(B204,설정!$B$22:$B$61,0)),"미분류"))</f>
        <v/>
      </c>
      <c r="H204" s="41" t="str">
        <f aca="false">IF(A204="","",IF(OR(A204&lt;기간별요약!$C$6,A204&gt;기간별요약!$D$6),"기간외",MATCH(A204,기간별요약!$C$6,1)))</f>
        <v/>
      </c>
      <c r="I204" s="40" t="str">
        <f aca="false">IF(G204="","",IF(G204="수입","수입","지출"))</f>
        <v/>
      </c>
    </row>
    <row r="205" customFormat="false" ht="15" hidden="false" customHeight="false" outlineLevel="0" collapsed="false">
      <c r="A205" s="42"/>
      <c r="B205" s="39"/>
      <c r="C205" s="39"/>
      <c r="D205" s="43"/>
      <c r="E205" s="39"/>
      <c r="F205" s="39"/>
      <c r="G205" s="40" t="str">
        <f aca="false">IF(B205="","",IFERROR(INDEX(설정!$C$22:$C$61,MATCH(B205,설정!$B$22:$B$61,0)),"미분류"))</f>
        <v/>
      </c>
      <c r="H205" s="41" t="str">
        <f aca="false">IF(A205="","",IF(OR(A205&lt;기간별요약!$C$6,A205&gt;기간별요약!$D$6),"기간외",MATCH(A205,기간별요약!$C$6,1)))</f>
        <v/>
      </c>
      <c r="I205" s="40" t="str">
        <f aca="false">IF(G205="","",IF(G205="수입","수입","지출"))</f>
        <v/>
      </c>
    </row>
    <row r="206" customFormat="false" ht="15" hidden="false" customHeight="false" outlineLevel="0" collapsed="false">
      <c r="A206" s="42"/>
      <c r="B206" s="39"/>
      <c r="C206" s="39"/>
      <c r="D206" s="43"/>
      <c r="E206" s="39"/>
      <c r="F206" s="39"/>
      <c r="G206" s="40" t="str">
        <f aca="false">IF(B206="","",IFERROR(INDEX(설정!$C$22:$C$61,MATCH(B206,설정!$B$22:$B$61,0)),"미분류"))</f>
        <v/>
      </c>
      <c r="H206" s="41" t="str">
        <f aca="false">IF(A206="","",IF(OR(A206&lt;기간별요약!$C$6,A206&gt;기간별요약!$D$6),"기간외",MATCH(A206,기간별요약!$C$6,1)))</f>
        <v/>
      </c>
      <c r="I206" s="40" t="str">
        <f aca="false">IF(G206="","",IF(G206="수입","수입","지출"))</f>
        <v/>
      </c>
    </row>
    <row r="207" customFormat="false" ht="15" hidden="false" customHeight="false" outlineLevel="0" collapsed="false">
      <c r="A207" s="42"/>
      <c r="B207" s="39"/>
      <c r="C207" s="39"/>
      <c r="D207" s="43"/>
      <c r="E207" s="39"/>
      <c r="F207" s="39"/>
      <c r="G207" s="40" t="str">
        <f aca="false">IF(B207="","",IFERROR(INDEX(설정!$C$22:$C$61,MATCH(B207,설정!$B$22:$B$61,0)),"미분류"))</f>
        <v/>
      </c>
      <c r="H207" s="41" t="str">
        <f aca="false">IF(A207="","",IF(OR(A207&lt;기간별요약!$C$6,A207&gt;기간별요약!$D$6),"기간외",MATCH(A207,기간별요약!$C$6,1)))</f>
        <v/>
      </c>
      <c r="I207" s="40" t="str">
        <f aca="false">IF(G207="","",IF(G207="수입","수입","지출"))</f>
        <v/>
      </c>
    </row>
    <row r="208" customFormat="false" ht="15" hidden="false" customHeight="false" outlineLevel="0" collapsed="false">
      <c r="A208" s="42"/>
      <c r="B208" s="39"/>
      <c r="C208" s="39"/>
      <c r="D208" s="43"/>
      <c r="E208" s="39"/>
      <c r="F208" s="39"/>
      <c r="G208" s="40" t="str">
        <f aca="false">IF(B208="","",IFERROR(INDEX(설정!$C$22:$C$61,MATCH(B208,설정!$B$22:$B$61,0)),"미분류"))</f>
        <v/>
      </c>
      <c r="H208" s="41" t="str">
        <f aca="false">IF(A208="","",IF(OR(A208&lt;기간별요약!$C$6,A208&gt;기간별요약!$D$6),"기간외",MATCH(A208,기간별요약!$C$6,1)))</f>
        <v/>
      </c>
      <c r="I208" s="40" t="str">
        <f aca="false">IF(G208="","",IF(G208="수입","수입","지출"))</f>
        <v/>
      </c>
    </row>
    <row r="209" customFormat="false" ht="15" hidden="false" customHeight="false" outlineLevel="0" collapsed="false">
      <c r="A209" s="42"/>
      <c r="B209" s="39"/>
      <c r="C209" s="39"/>
      <c r="D209" s="43"/>
      <c r="E209" s="39"/>
      <c r="F209" s="39"/>
      <c r="G209" s="40" t="str">
        <f aca="false">IF(B209="","",IFERROR(INDEX(설정!$C$22:$C$61,MATCH(B209,설정!$B$22:$B$61,0)),"미분류"))</f>
        <v/>
      </c>
      <c r="H209" s="41" t="str">
        <f aca="false">IF(A209="","",IF(OR(A209&lt;기간별요약!$C$6,A209&gt;기간별요약!$D$6),"기간외",MATCH(A209,기간별요약!$C$6,1)))</f>
        <v/>
      </c>
      <c r="I209" s="40" t="str">
        <f aca="false">IF(G209="","",IF(G209="수입","수입","지출"))</f>
        <v/>
      </c>
    </row>
    <row r="210" customFormat="false" ht="15" hidden="false" customHeight="false" outlineLevel="0" collapsed="false">
      <c r="A210" s="42"/>
      <c r="B210" s="39"/>
      <c r="C210" s="39"/>
      <c r="D210" s="43"/>
      <c r="E210" s="39"/>
      <c r="F210" s="39"/>
      <c r="G210" s="40" t="str">
        <f aca="false">IF(B210="","",IFERROR(INDEX(설정!$C$22:$C$61,MATCH(B210,설정!$B$22:$B$61,0)),"미분류"))</f>
        <v/>
      </c>
      <c r="H210" s="41" t="str">
        <f aca="false">IF(A210="","",IF(OR(A210&lt;기간별요약!$C$6,A210&gt;기간별요약!$D$6),"기간외",MATCH(A210,기간별요약!$C$6,1)))</f>
        <v/>
      </c>
      <c r="I210" s="40" t="str">
        <f aca="false">IF(G210="","",IF(G210="수입","수입","지출"))</f>
        <v/>
      </c>
    </row>
    <row r="211" customFormat="false" ht="15" hidden="false" customHeight="false" outlineLevel="0" collapsed="false">
      <c r="A211" s="42"/>
      <c r="B211" s="39"/>
      <c r="C211" s="39"/>
      <c r="D211" s="43"/>
      <c r="E211" s="39"/>
      <c r="F211" s="39"/>
      <c r="G211" s="40" t="str">
        <f aca="false">IF(B211="","",IFERROR(INDEX(설정!$C$22:$C$61,MATCH(B211,설정!$B$22:$B$61,0)),"미분류"))</f>
        <v/>
      </c>
      <c r="H211" s="41" t="str">
        <f aca="false">IF(A211="","",IF(OR(A211&lt;기간별요약!$C$6,A211&gt;기간별요약!$D$6),"기간외",MATCH(A211,기간별요약!$C$6,1)))</f>
        <v/>
      </c>
      <c r="I211" s="40" t="str">
        <f aca="false">IF(G211="","",IF(G211="수입","수입","지출"))</f>
        <v/>
      </c>
    </row>
    <row r="212" customFormat="false" ht="15" hidden="false" customHeight="false" outlineLevel="0" collapsed="false">
      <c r="A212" s="42"/>
      <c r="B212" s="39"/>
      <c r="C212" s="39"/>
      <c r="D212" s="43"/>
      <c r="E212" s="39"/>
      <c r="F212" s="39"/>
      <c r="G212" s="40" t="str">
        <f aca="false">IF(B212="","",IFERROR(INDEX(설정!$C$22:$C$61,MATCH(B212,설정!$B$22:$B$61,0)),"미분류"))</f>
        <v/>
      </c>
      <c r="H212" s="41" t="str">
        <f aca="false">IF(A212="","",IF(OR(A212&lt;기간별요약!$C$6,A212&gt;기간별요약!$D$6),"기간외",MATCH(A212,기간별요약!$C$6,1)))</f>
        <v/>
      </c>
      <c r="I212" s="40" t="str">
        <f aca="false">IF(G212="","",IF(G212="수입","수입","지출"))</f>
        <v/>
      </c>
    </row>
    <row r="213" customFormat="false" ht="15" hidden="false" customHeight="false" outlineLevel="0" collapsed="false">
      <c r="A213" s="42"/>
      <c r="B213" s="39"/>
      <c r="C213" s="39"/>
      <c r="D213" s="43"/>
      <c r="E213" s="39"/>
      <c r="F213" s="39"/>
      <c r="G213" s="40" t="str">
        <f aca="false">IF(B213="","",IFERROR(INDEX(설정!$C$22:$C$61,MATCH(B213,설정!$B$22:$B$61,0)),"미분류"))</f>
        <v/>
      </c>
      <c r="H213" s="41" t="str">
        <f aca="false">IF(A213="","",IF(OR(A213&lt;기간별요약!$C$6,A213&gt;기간별요약!$D$6),"기간외",MATCH(A213,기간별요약!$C$6,1)))</f>
        <v/>
      </c>
      <c r="I213" s="40" t="str">
        <f aca="false">IF(G213="","",IF(G213="수입","수입","지출"))</f>
        <v/>
      </c>
    </row>
    <row r="214" customFormat="false" ht="15" hidden="false" customHeight="false" outlineLevel="0" collapsed="false">
      <c r="A214" s="42"/>
      <c r="B214" s="39"/>
      <c r="C214" s="39"/>
      <c r="D214" s="43"/>
      <c r="E214" s="39"/>
      <c r="F214" s="39"/>
      <c r="G214" s="40" t="str">
        <f aca="false">IF(B214="","",IFERROR(INDEX(설정!$C$22:$C$61,MATCH(B214,설정!$B$22:$B$61,0)),"미분류"))</f>
        <v/>
      </c>
      <c r="H214" s="41" t="str">
        <f aca="false">IF(A214="","",IF(OR(A214&lt;기간별요약!$C$6,A214&gt;기간별요약!$D$6),"기간외",MATCH(A214,기간별요약!$C$6,1)))</f>
        <v/>
      </c>
      <c r="I214" s="40" t="str">
        <f aca="false">IF(G214="","",IF(G214="수입","수입","지출"))</f>
        <v/>
      </c>
    </row>
    <row r="215" customFormat="false" ht="15" hidden="false" customHeight="false" outlineLevel="0" collapsed="false">
      <c r="A215" s="42"/>
      <c r="B215" s="39"/>
      <c r="C215" s="39"/>
      <c r="D215" s="43"/>
      <c r="E215" s="39"/>
      <c r="F215" s="39"/>
      <c r="G215" s="40" t="str">
        <f aca="false">IF(B215="","",IFERROR(INDEX(설정!$C$22:$C$61,MATCH(B215,설정!$B$22:$B$61,0)),"미분류"))</f>
        <v/>
      </c>
      <c r="H215" s="41" t="str">
        <f aca="false">IF(A215="","",IF(OR(A215&lt;기간별요약!$C$6,A215&gt;기간별요약!$D$6),"기간외",MATCH(A215,기간별요약!$C$6,1)))</f>
        <v/>
      </c>
      <c r="I215" s="40" t="str">
        <f aca="false">IF(G215="","",IF(G215="수입","수입","지출"))</f>
        <v/>
      </c>
    </row>
    <row r="216" customFormat="false" ht="15" hidden="false" customHeight="false" outlineLevel="0" collapsed="false">
      <c r="A216" s="42"/>
      <c r="B216" s="39"/>
      <c r="C216" s="39"/>
      <c r="D216" s="43"/>
      <c r="E216" s="39"/>
      <c r="F216" s="39"/>
      <c r="G216" s="40" t="str">
        <f aca="false">IF(B216="","",IFERROR(INDEX(설정!$C$22:$C$61,MATCH(B216,설정!$B$22:$B$61,0)),"미분류"))</f>
        <v/>
      </c>
      <c r="H216" s="41" t="str">
        <f aca="false">IF(A216="","",IF(OR(A216&lt;기간별요약!$C$6,A216&gt;기간별요약!$D$6),"기간외",MATCH(A216,기간별요약!$C$6,1)))</f>
        <v/>
      </c>
      <c r="I216" s="40" t="str">
        <f aca="false">IF(G216="","",IF(G216="수입","수입","지출"))</f>
        <v/>
      </c>
    </row>
    <row r="217" customFormat="false" ht="15" hidden="false" customHeight="false" outlineLevel="0" collapsed="false">
      <c r="A217" s="42"/>
      <c r="B217" s="39"/>
      <c r="C217" s="39"/>
      <c r="D217" s="43"/>
      <c r="E217" s="39"/>
      <c r="F217" s="39"/>
      <c r="G217" s="40" t="str">
        <f aca="false">IF(B217="","",IFERROR(INDEX(설정!$C$22:$C$61,MATCH(B217,설정!$B$22:$B$61,0)),"미분류"))</f>
        <v/>
      </c>
      <c r="H217" s="41" t="str">
        <f aca="false">IF(A217="","",IF(OR(A217&lt;기간별요약!$C$6,A217&gt;기간별요약!$D$6),"기간외",MATCH(A217,기간별요약!$C$6,1)))</f>
        <v/>
      </c>
      <c r="I217" s="40" t="str">
        <f aca="false">IF(G217="","",IF(G217="수입","수입","지출"))</f>
        <v/>
      </c>
    </row>
    <row r="218" customFormat="false" ht="15" hidden="false" customHeight="false" outlineLevel="0" collapsed="false">
      <c r="A218" s="42"/>
      <c r="B218" s="39"/>
      <c r="C218" s="39"/>
      <c r="D218" s="43"/>
      <c r="E218" s="39"/>
      <c r="F218" s="39"/>
      <c r="G218" s="40" t="str">
        <f aca="false">IF(B218="","",IFERROR(INDEX(설정!$C$22:$C$61,MATCH(B218,설정!$B$22:$B$61,0)),"미분류"))</f>
        <v/>
      </c>
      <c r="H218" s="41" t="str">
        <f aca="false">IF(A218="","",IF(OR(A218&lt;기간별요약!$C$6,A218&gt;기간별요약!$D$6),"기간외",MATCH(A218,기간별요약!$C$6,1)))</f>
        <v/>
      </c>
      <c r="I218" s="40" t="str">
        <f aca="false">IF(G218="","",IF(G218="수입","수입","지출"))</f>
        <v/>
      </c>
    </row>
    <row r="219" customFormat="false" ht="15" hidden="false" customHeight="false" outlineLevel="0" collapsed="false">
      <c r="A219" s="42"/>
      <c r="B219" s="39"/>
      <c r="C219" s="39"/>
      <c r="D219" s="43"/>
      <c r="E219" s="39"/>
      <c r="F219" s="39"/>
      <c r="G219" s="40" t="str">
        <f aca="false">IF(B219="","",IFERROR(INDEX(설정!$C$22:$C$61,MATCH(B219,설정!$B$22:$B$61,0)),"미분류"))</f>
        <v/>
      </c>
      <c r="H219" s="41" t="str">
        <f aca="false">IF(A219="","",IF(OR(A219&lt;기간별요약!$C$6,A219&gt;기간별요약!$D$6),"기간외",MATCH(A219,기간별요약!$C$6,1)))</f>
        <v/>
      </c>
      <c r="I219" s="40" t="str">
        <f aca="false">IF(G219="","",IF(G219="수입","수입","지출"))</f>
        <v/>
      </c>
    </row>
    <row r="220" customFormat="false" ht="15" hidden="false" customHeight="false" outlineLevel="0" collapsed="false">
      <c r="A220" s="42"/>
      <c r="B220" s="39"/>
      <c r="C220" s="39"/>
      <c r="D220" s="43"/>
      <c r="E220" s="39"/>
      <c r="F220" s="39"/>
      <c r="G220" s="40" t="str">
        <f aca="false">IF(B220="","",IFERROR(INDEX(설정!$C$22:$C$61,MATCH(B220,설정!$B$22:$B$61,0)),"미분류"))</f>
        <v/>
      </c>
      <c r="H220" s="41" t="str">
        <f aca="false">IF(A220="","",IF(OR(A220&lt;기간별요약!$C$6,A220&gt;기간별요약!$D$6),"기간외",MATCH(A220,기간별요약!$C$6,1)))</f>
        <v/>
      </c>
      <c r="I220" s="40" t="str">
        <f aca="false">IF(G220="","",IF(G220="수입","수입","지출"))</f>
        <v/>
      </c>
    </row>
    <row r="221" customFormat="false" ht="15" hidden="false" customHeight="false" outlineLevel="0" collapsed="false">
      <c r="A221" s="42"/>
      <c r="B221" s="39"/>
      <c r="C221" s="39"/>
      <c r="D221" s="43"/>
      <c r="E221" s="39"/>
      <c r="F221" s="39"/>
      <c r="G221" s="40" t="str">
        <f aca="false">IF(B221="","",IFERROR(INDEX(설정!$C$22:$C$61,MATCH(B221,설정!$B$22:$B$61,0)),"미분류"))</f>
        <v/>
      </c>
      <c r="H221" s="41" t="str">
        <f aca="false">IF(A221="","",IF(OR(A221&lt;기간별요약!$C$6,A221&gt;기간별요약!$D$6),"기간외",MATCH(A221,기간별요약!$C$6,1)))</f>
        <v/>
      </c>
      <c r="I221" s="40" t="str">
        <f aca="false">IF(G221="","",IF(G221="수입","수입","지출"))</f>
        <v/>
      </c>
    </row>
    <row r="222" customFormat="false" ht="15" hidden="false" customHeight="false" outlineLevel="0" collapsed="false">
      <c r="A222" s="42"/>
      <c r="B222" s="39"/>
      <c r="C222" s="39"/>
      <c r="D222" s="43"/>
      <c r="E222" s="39"/>
      <c r="F222" s="39"/>
      <c r="G222" s="40" t="str">
        <f aca="false">IF(B222="","",IFERROR(INDEX(설정!$C$22:$C$61,MATCH(B222,설정!$B$22:$B$61,0)),"미분류"))</f>
        <v/>
      </c>
      <c r="H222" s="41" t="str">
        <f aca="false">IF(A222="","",IF(OR(A222&lt;기간별요약!$C$6,A222&gt;기간별요약!$D$6),"기간외",MATCH(A222,기간별요약!$C$6,1)))</f>
        <v/>
      </c>
      <c r="I222" s="40" t="str">
        <f aca="false">IF(G222="","",IF(G222="수입","수입","지출"))</f>
        <v/>
      </c>
    </row>
    <row r="223" customFormat="false" ht="15" hidden="false" customHeight="false" outlineLevel="0" collapsed="false">
      <c r="A223" s="42"/>
      <c r="B223" s="39"/>
      <c r="C223" s="39"/>
      <c r="D223" s="43"/>
      <c r="E223" s="39"/>
      <c r="F223" s="39"/>
      <c r="G223" s="40" t="str">
        <f aca="false">IF(B223="","",IFERROR(INDEX(설정!$C$22:$C$61,MATCH(B223,설정!$B$22:$B$61,0)),"미분류"))</f>
        <v/>
      </c>
      <c r="H223" s="41" t="str">
        <f aca="false">IF(A223="","",IF(OR(A223&lt;기간별요약!$C$6,A223&gt;기간별요약!$D$6),"기간외",MATCH(A223,기간별요약!$C$6,1)))</f>
        <v/>
      </c>
      <c r="I223" s="40" t="str">
        <f aca="false">IF(G223="","",IF(G223="수입","수입","지출"))</f>
        <v/>
      </c>
    </row>
    <row r="224" customFormat="false" ht="15" hidden="false" customHeight="false" outlineLevel="0" collapsed="false">
      <c r="A224" s="42"/>
      <c r="B224" s="39"/>
      <c r="C224" s="39"/>
      <c r="D224" s="43"/>
      <c r="E224" s="39"/>
      <c r="F224" s="39"/>
      <c r="G224" s="40" t="str">
        <f aca="false">IF(B224="","",IFERROR(INDEX(설정!$C$22:$C$61,MATCH(B224,설정!$B$22:$B$61,0)),"미분류"))</f>
        <v/>
      </c>
      <c r="H224" s="41" t="str">
        <f aca="false">IF(A224="","",IF(OR(A224&lt;기간별요약!$C$6,A224&gt;기간별요약!$D$6),"기간외",MATCH(A224,기간별요약!$C$6,1)))</f>
        <v/>
      </c>
      <c r="I224" s="40" t="str">
        <f aca="false">IF(G224="","",IF(G224="수입","수입","지출"))</f>
        <v/>
      </c>
    </row>
    <row r="225" customFormat="false" ht="15" hidden="false" customHeight="false" outlineLevel="0" collapsed="false">
      <c r="A225" s="42"/>
      <c r="B225" s="39"/>
      <c r="C225" s="39"/>
      <c r="D225" s="43"/>
      <c r="E225" s="39"/>
      <c r="F225" s="39"/>
      <c r="G225" s="40" t="str">
        <f aca="false">IF(B225="","",IFERROR(INDEX(설정!$C$22:$C$61,MATCH(B225,설정!$B$22:$B$61,0)),"미분류"))</f>
        <v/>
      </c>
      <c r="H225" s="41" t="str">
        <f aca="false">IF(A225="","",IF(OR(A225&lt;기간별요약!$C$6,A225&gt;기간별요약!$D$6),"기간외",MATCH(A225,기간별요약!$C$6,1)))</f>
        <v/>
      </c>
      <c r="I225" s="40" t="str">
        <f aca="false">IF(G225="","",IF(G225="수입","수입","지출"))</f>
        <v/>
      </c>
    </row>
    <row r="226" customFormat="false" ht="15" hidden="false" customHeight="false" outlineLevel="0" collapsed="false">
      <c r="A226" s="42"/>
      <c r="B226" s="39"/>
      <c r="C226" s="39"/>
      <c r="D226" s="43"/>
      <c r="E226" s="39"/>
      <c r="F226" s="39"/>
      <c r="G226" s="40" t="str">
        <f aca="false">IF(B226="","",IFERROR(INDEX(설정!$C$22:$C$61,MATCH(B226,설정!$B$22:$B$61,0)),"미분류"))</f>
        <v/>
      </c>
      <c r="H226" s="41" t="str">
        <f aca="false">IF(A226="","",IF(OR(A226&lt;기간별요약!$C$6,A226&gt;기간별요약!$D$6),"기간외",MATCH(A226,기간별요약!$C$6,1)))</f>
        <v/>
      </c>
      <c r="I226" s="40" t="str">
        <f aca="false">IF(G226="","",IF(G226="수입","수입","지출"))</f>
        <v/>
      </c>
    </row>
    <row r="227" customFormat="false" ht="15" hidden="false" customHeight="false" outlineLevel="0" collapsed="false">
      <c r="A227" s="42"/>
      <c r="B227" s="39"/>
      <c r="C227" s="39"/>
      <c r="D227" s="43"/>
      <c r="E227" s="39"/>
      <c r="F227" s="39"/>
      <c r="G227" s="40" t="str">
        <f aca="false">IF(B227="","",IFERROR(INDEX(설정!$C$22:$C$61,MATCH(B227,설정!$B$22:$B$61,0)),"미분류"))</f>
        <v/>
      </c>
      <c r="H227" s="41" t="str">
        <f aca="false">IF(A227="","",IF(OR(A227&lt;기간별요약!$C$6,A227&gt;기간별요약!$D$6),"기간외",MATCH(A227,기간별요약!$C$6,1)))</f>
        <v/>
      </c>
      <c r="I227" s="40" t="str">
        <f aca="false">IF(G227="","",IF(G227="수입","수입","지출"))</f>
        <v/>
      </c>
    </row>
    <row r="228" customFormat="false" ht="15" hidden="false" customHeight="false" outlineLevel="0" collapsed="false">
      <c r="A228" s="42"/>
      <c r="B228" s="39"/>
      <c r="C228" s="39"/>
      <c r="D228" s="43"/>
      <c r="E228" s="39"/>
      <c r="F228" s="39"/>
      <c r="G228" s="40" t="str">
        <f aca="false">IF(B228="","",IFERROR(INDEX(설정!$C$22:$C$61,MATCH(B228,설정!$B$22:$B$61,0)),"미분류"))</f>
        <v/>
      </c>
      <c r="H228" s="41" t="str">
        <f aca="false">IF(A228="","",IF(OR(A228&lt;기간별요약!$C$6,A228&gt;기간별요약!$D$6),"기간외",MATCH(A228,기간별요약!$C$6,1)))</f>
        <v/>
      </c>
      <c r="I228" s="40" t="str">
        <f aca="false">IF(G228="","",IF(G228="수입","수입","지출"))</f>
        <v/>
      </c>
    </row>
    <row r="229" customFormat="false" ht="15" hidden="false" customHeight="false" outlineLevel="0" collapsed="false">
      <c r="A229" s="42"/>
      <c r="B229" s="39"/>
      <c r="C229" s="39"/>
      <c r="D229" s="43"/>
      <c r="E229" s="39"/>
      <c r="F229" s="39"/>
      <c r="G229" s="40" t="str">
        <f aca="false">IF(B229="","",IFERROR(INDEX(설정!$C$22:$C$61,MATCH(B229,설정!$B$22:$B$61,0)),"미분류"))</f>
        <v/>
      </c>
      <c r="H229" s="41" t="str">
        <f aca="false">IF(A229="","",IF(OR(A229&lt;기간별요약!$C$6,A229&gt;기간별요약!$D$6),"기간외",MATCH(A229,기간별요약!$C$6,1)))</f>
        <v/>
      </c>
      <c r="I229" s="40" t="str">
        <f aca="false">IF(G229="","",IF(G229="수입","수입","지출"))</f>
        <v/>
      </c>
    </row>
    <row r="230" customFormat="false" ht="15" hidden="false" customHeight="false" outlineLevel="0" collapsed="false">
      <c r="A230" s="42"/>
      <c r="B230" s="39"/>
      <c r="C230" s="39"/>
      <c r="D230" s="43"/>
      <c r="E230" s="39"/>
      <c r="F230" s="39"/>
      <c r="G230" s="40" t="str">
        <f aca="false">IF(B230="","",IFERROR(INDEX(설정!$C$22:$C$61,MATCH(B230,설정!$B$22:$B$61,0)),"미분류"))</f>
        <v/>
      </c>
      <c r="H230" s="41" t="str">
        <f aca="false">IF(A230="","",IF(OR(A230&lt;기간별요약!$C$6,A230&gt;기간별요약!$D$6),"기간외",MATCH(A230,기간별요약!$C$6,1)))</f>
        <v/>
      </c>
      <c r="I230" s="40" t="str">
        <f aca="false">IF(G230="","",IF(G230="수입","수입","지출"))</f>
        <v/>
      </c>
    </row>
    <row r="231" customFormat="false" ht="15" hidden="false" customHeight="false" outlineLevel="0" collapsed="false">
      <c r="A231" s="42"/>
      <c r="B231" s="39"/>
      <c r="C231" s="39"/>
      <c r="D231" s="43"/>
      <c r="E231" s="39"/>
      <c r="F231" s="39"/>
      <c r="G231" s="40" t="str">
        <f aca="false">IF(B231="","",IFERROR(INDEX(설정!$C$22:$C$61,MATCH(B231,설정!$B$22:$B$61,0)),"미분류"))</f>
        <v/>
      </c>
      <c r="H231" s="41" t="str">
        <f aca="false">IF(A231="","",IF(OR(A231&lt;기간별요약!$C$6,A231&gt;기간별요약!$D$6),"기간외",MATCH(A231,기간별요약!$C$6,1)))</f>
        <v/>
      </c>
      <c r="I231" s="40" t="str">
        <f aca="false">IF(G231="","",IF(G231="수입","수입","지출"))</f>
        <v/>
      </c>
    </row>
    <row r="232" customFormat="false" ht="15" hidden="false" customHeight="false" outlineLevel="0" collapsed="false">
      <c r="A232" s="42"/>
      <c r="B232" s="39"/>
      <c r="C232" s="39"/>
      <c r="D232" s="43"/>
      <c r="E232" s="39"/>
      <c r="F232" s="39"/>
      <c r="G232" s="40" t="str">
        <f aca="false">IF(B232="","",IFERROR(INDEX(설정!$C$22:$C$61,MATCH(B232,설정!$B$22:$B$61,0)),"미분류"))</f>
        <v/>
      </c>
      <c r="H232" s="41" t="str">
        <f aca="false">IF(A232="","",IF(OR(A232&lt;기간별요약!$C$6,A232&gt;기간별요약!$D$6),"기간외",MATCH(A232,기간별요약!$C$6,1)))</f>
        <v/>
      </c>
      <c r="I232" s="40" t="str">
        <f aca="false">IF(G232="","",IF(G232="수입","수입","지출"))</f>
        <v/>
      </c>
    </row>
    <row r="233" customFormat="false" ht="15" hidden="false" customHeight="false" outlineLevel="0" collapsed="false">
      <c r="A233" s="42"/>
      <c r="B233" s="39"/>
      <c r="C233" s="39"/>
      <c r="D233" s="43"/>
      <c r="E233" s="39"/>
      <c r="F233" s="39"/>
      <c r="G233" s="40" t="str">
        <f aca="false">IF(B233="","",IFERROR(INDEX(설정!$C$22:$C$61,MATCH(B233,설정!$B$22:$B$61,0)),"미분류"))</f>
        <v/>
      </c>
      <c r="H233" s="41" t="str">
        <f aca="false">IF(A233="","",IF(OR(A233&lt;기간별요약!$C$6,A233&gt;기간별요약!$D$6),"기간외",MATCH(A233,기간별요약!$C$6,1)))</f>
        <v/>
      </c>
      <c r="I233" s="40" t="str">
        <f aca="false">IF(G233="","",IF(G233="수입","수입","지출"))</f>
        <v/>
      </c>
    </row>
    <row r="234" customFormat="false" ht="15" hidden="false" customHeight="false" outlineLevel="0" collapsed="false">
      <c r="A234" s="42"/>
      <c r="B234" s="39"/>
      <c r="C234" s="39"/>
      <c r="D234" s="43"/>
      <c r="E234" s="39"/>
      <c r="F234" s="39"/>
      <c r="G234" s="40" t="str">
        <f aca="false">IF(B234="","",IFERROR(INDEX(설정!$C$22:$C$61,MATCH(B234,설정!$B$22:$B$61,0)),"미분류"))</f>
        <v/>
      </c>
      <c r="H234" s="41" t="str">
        <f aca="false">IF(A234="","",IF(OR(A234&lt;기간별요약!$C$6,A234&gt;기간별요약!$D$6),"기간외",MATCH(A234,기간별요약!$C$6,1)))</f>
        <v/>
      </c>
      <c r="I234" s="40" t="str">
        <f aca="false">IF(G234="","",IF(G234="수입","수입","지출"))</f>
        <v/>
      </c>
    </row>
    <row r="235" customFormat="false" ht="15" hidden="false" customHeight="false" outlineLevel="0" collapsed="false">
      <c r="A235" s="42"/>
      <c r="B235" s="39"/>
      <c r="C235" s="39"/>
      <c r="D235" s="43"/>
      <c r="E235" s="39"/>
      <c r="F235" s="39"/>
      <c r="G235" s="40" t="str">
        <f aca="false">IF(B235="","",IFERROR(INDEX(설정!$C$22:$C$61,MATCH(B235,설정!$B$22:$B$61,0)),"미분류"))</f>
        <v/>
      </c>
      <c r="H235" s="41" t="str">
        <f aca="false">IF(A235="","",IF(OR(A235&lt;기간별요약!$C$6,A235&gt;기간별요약!$D$6),"기간외",MATCH(A235,기간별요약!$C$6,1)))</f>
        <v/>
      </c>
      <c r="I235" s="40" t="str">
        <f aca="false">IF(G235="","",IF(G235="수입","수입","지출"))</f>
        <v/>
      </c>
    </row>
    <row r="236" customFormat="false" ht="15" hidden="false" customHeight="false" outlineLevel="0" collapsed="false">
      <c r="A236" s="42"/>
      <c r="B236" s="39"/>
      <c r="C236" s="39"/>
      <c r="D236" s="43"/>
      <c r="E236" s="39"/>
      <c r="F236" s="39"/>
      <c r="G236" s="40" t="str">
        <f aca="false">IF(B236="","",IFERROR(INDEX(설정!$C$22:$C$61,MATCH(B236,설정!$B$22:$B$61,0)),"미분류"))</f>
        <v/>
      </c>
      <c r="H236" s="41" t="str">
        <f aca="false">IF(A236="","",IF(OR(A236&lt;기간별요약!$C$6,A236&gt;기간별요약!$D$6),"기간외",MATCH(A236,기간별요약!$C$6,1)))</f>
        <v/>
      </c>
      <c r="I236" s="40" t="str">
        <f aca="false">IF(G236="","",IF(G236="수입","수입","지출"))</f>
        <v/>
      </c>
    </row>
    <row r="237" customFormat="false" ht="15" hidden="false" customHeight="false" outlineLevel="0" collapsed="false">
      <c r="A237" s="42"/>
      <c r="B237" s="39"/>
      <c r="C237" s="39"/>
      <c r="D237" s="43"/>
      <c r="E237" s="39"/>
      <c r="F237" s="39"/>
      <c r="G237" s="40" t="str">
        <f aca="false">IF(B237="","",IFERROR(INDEX(설정!$C$22:$C$61,MATCH(B237,설정!$B$22:$B$61,0)),"미분류"))</f>
        <v/>
      </c>
      <c r="H237" s="41" t="str">
        <f aca="false">IF(A237="","",IF(OR(A237&lt;기간별요약!$C$6,A237&gt;기간별요약!$D$6),"기간외",MATCH(A237,기간별요약!$C$6,1)))</f>
        <v/>
      </c>
      <c r="I237" s="40" t="str">
        <f aca="false">IF(G237="","",IF(G237="수입","수입","지출"))</f>
        <v/>
      </c>
    </row>
    <row r="238" customFormat="false" ht="15" hidden="false" customHeight="false" outlineLevel="0" collapsed="false">
      <c r="A238" s="42"/>
      <c r="B238" s="39"/>
      <c r="C238" s="39"/>
      <c r="D238" s="43"/>
      <c r="E238" s="39"/>
      <c r="F238" s="39"/>
      <c r="G238" s="40" t="str">
        <f aca="false">IF(B238="","",IFERROR(INDEX(설정!$C$22:$C$61,MATCH(B238,설정!$B$22:$B$61,0)),"미분류"))</f>
        <v/>
      </c>
      <c r="H238" s="41" t="str">
        <f aca="false">IF(A238="","",IF(OR(A238&lt;기간별요약!$C$6,A238&gt;기간별요약!$D$6),"기간외",MATCH(A238,기간별요약!$C$6,1)))</f>
        <v/>
      </c>
      <c r="I238" s="40" t="str">
        <f aca="false">IF(G238="","",IF(G238="수입","수입","지출"))</f>
        <v/>
      </c>
    </row>
    <row r="239" customFormat="false" ht="15" hidden="false" customHeight="false" outlineLevel="0" collapsed="false">
      <c r="A239" s="42"/>
      <c r="B239" s="39"/>
      <c r="C239" s="39"/>
      <c r="D239" s="43"/>
      <c r="E239" s="39"/>
      <c r="F239" s="39"/>
      <c r="G239" s="40" t="str">
        <f aca="false">IF(B239="","",IFERROR(INDEX(설정!$C$22:$C$61,MATCH(B239,설정!$B$22:$B$61,0)),"미분류"))</f>
        <v/>
      </c>
      <c r="H239" s="41" t="str">
        <f aca="false">IF(A239="","",IF(OR(A239&lt;기간별요약!$C$6,A239&gt;기간별요약!$D$6),"기간외",MATCH(A239,기간별요약!$C$6,1)))</f>
        <v/>
      </c>
      <c r="I239" s="40" t="str">
        <f aca="false">IF(G239="","",IF(G239="수입","수입","지출"))</f>
        <v/>
      </c>
    </row>
    <row r="240" customFormat="false" ht="15" hidden="false" customHeight="false" outlineLevel="0" collapsed="false">
      <c r="A240" s="42"/>
      <c r="B240" s="39"/>
      <c r="C240" s="39"/>
      <c r="D240" s="43"/>
      <c r="E240" s="39"/>
      <c r="F240" s="39"/>
      <c r="G240" s="40" t="str">
        <f aca="false">IF(B240="","",IFERROR(INDEX(설정!$C$22:$C$61,MATCH(B240,설정!$B$22:$B$61,0)),"미분류"))</f>
        <v/>
      </c>
      <c r="H240" s="41" t="str">
        <f aca="false">IF(A240="","",IF(OR(A240&lt;기간별요약!$C$6,A240&gt;기간별요약!$D$6),"기간외",MATCH(A240,기간별요약!$C$6,1)))</f>
        <v/>
      </c>
      <c r="I240" s="40" t="str">
        <f aca="false">IF(G240="","",IF(G240="수입","수입","지출"))</f>
        <v/>
      </c>
    </row>
    <row r="241" customFormat="false" ht="15" hidden="false" customHeight="false" outlineLevel="0" collapsed="false">
      <c r="A241" s="42"/>
      <c r="B241" s="39"/>
      <c r="C241" s="39"/>
      <c r="D241" s="43"/>
      <c r="E241" s="39"/>
      <c r="F241" s="39"/>
      <c r="G241" s="40" t="str">
        <f aca="false">IF(B241="","",IFERROR(INDEX(설정!$C$22:$C$61,MATCH(B241,설정!$B$22:$B$61,0)),"미분류"))</f>
        <v/>
      </c>
      <c r="H241" s="41" t="str">
        <f aca="false">IF(A241="","",IF(OR(A241&lt;기간별요약!$C$6,A241&gt;기간별요약!$D$6),"기간외",MATCH(A241,기간별요약!$C$6,1)))</f>
        <v/>
      </c>
      <c r="I241" s="40" t="str">
        <f aca="false">IF(G241="","",IF(G241="수입","수입","지출"))</f>
        <v/>
      </c>
    </row>
    <row r="242" customFormat="false" ht="15" hidden="false" customHeight="false" outlineLevel="0" collapsed="false">
      <c r="A242" s="42"/>
      <c r="B242" s="39"/>
      <c r="C242" s="39"/>
      <c r="D242" s="43"/>
      <c r="E242" s="39"/>
      <c r="F242" s="39"/>
      <c r="G242" s="40" t="str">
        <f aca="false">IF(B242="","",IFERROR(INDEX(설정!$C$22:$C$61,MATCH(B242,설정!$B$22:$B$61,0)),"미분류"))</f>
        <v/>
      </c>
      <c r="H242" s="41" t="str">
        <f aca="false">IF(A242="","",IF(OR(A242&lt;기간별요약!$C$6,A242&gt;기간별요약!$D$6),"기간외",MATCH(A242,기간별요약!$C$6,1)))</f>
        <v/>
      </c>
      <c r="I242" s="40" t="str">
        <f aca="false">IF(G242="","",IF(G242="수입","수입","지출"))</f>
        <v/>
      </c>
    </row>
    <row r="243" customFormat="false" ht="15" hidden="false" customHeight="false" outlineLevel="0" collapsed="false">
      <c r="A243" s="42"/>
      <c r="B243" s="39"/>
      <c r="C243" s="39"/>
      <c r="D243" s="43"/>
      <c r="E243" s="39"/>
      <c r="F243" s="39"/>
      <c r="G243" s="40" t="str">
        <f aca="false">IF(B243="","",IFERROR(INDEX(설정!$C$22:$C$61,MATCH(B243,설정!$B$22:$B$61,0)),"미분류"))</f>
        <v/>
      </c>
      <c r="H243" s="41" t="str">
        <f aca="false">IF(A243="","",IF(OR(A243&lt;기간별요약!$C$6,A243&gt;기간별요약!$D$6),"기간외",MATCH(A243,기간별요약!$C$6,1)))</f>
        <v/>
      </c>
      <c r="I243" s="40" t="str">
        <f aca="false">IF(G243="","",IF(G243="수입","수입","지출"))</f>
        <v/>
      </c>
    </row>
    <row r="244" customFormat="false" ht="15" hidden="false" customHeight="false" outlineLevel="0" collapsed="false">
      <c r="A244" s="42"/>
      <c r="B244" s="39"/>
      <c r="C244" s="39"/>
      <c r="D244" s="43"/>
      <c r="E244" s="39"/>
      <c r="F244" s="39"/>
      <c r="G244" s="40" t="str">
        <f aca="false">IF(B244="","",IFERROR(INDEX(설정!$C$22:$C$61,MATCH(B244,설정!$B$22:$B$61,0)),"미분류"))</f>
        <v/>
      </c>
      <c r="H244" s="41" t="str">
        <f aca="false">IF(A244="","",IF(OR(A244&lt;기간별요약!$C$6,A244&gt;기간별요약!$D$6),"기간외",MATCH(A244,기간별요약!$C$6,1)))</f>
        <v/>
      </c>
      <c r="I244" s="40" t="str">
        <f aca="false">IF(G244="","",IF(G244="수입","수입","지출"))</f>
        <v/>
      </c>
    </row>
    <row r="245" customFormat="false" ht="15" hidden="false" customHeight="false" outlineLevel="0" collapsed="false">
      <c r="A245" s="42"/>
      <c r="B245" s="39"/>
      <c r="C245" s="39"/>
      <c r="D245" s="43"/>
      <c r="E245" s="39"/>
      <c r="F245" s="39"/>
      <c r="G245" s="40" t="str">
        <f aca="false">IF(B245="","",IFERROR(INDEX(설정!$C$22:$C$61,MATCH(B245,설정!$B$22:$B$61,0)),"미분류"))</f>
        <v/>
      </c>
      <c r="H245" s="41" t="str">
        <f aca="false">IF(A245="","",IF(OR(A245&lt;기간별요약!$C$6,A245&gt;기간별요약!$D$6),"기간외",MATCH(A245,기간별요약!$C$6,1)))</f>
        <v/>
      </c>
      <c r="I245" s="40" t="str">
        <f aca="false">IF(G245="","",IF(G245="수입","수입","지출"))</f>
        <v/>
      </c>
    </row>
    <row r="246" customFormat="false" ht="15" hidden="false" customHeight="false" outlineLevel="0" collapsed="false">
      <c r="A246" s="42"/>
      <c r="B246" s="39"/>
      <c r="C246" s="39"/>
      <c r="D246" s="43"/>
      <c r="E246" s="39"/>
      <c r="F246" s="39"/>
      <c r="G246" s="40" t="str">
        <f aca="false">IF(B246="","",IFERROR(INDEX(설정!$C$22:$C$61,MATCH(B246,설정!$B$22:$B$61,0)),"미분류"))</f>
        <v/>
      </c>
      <c r="H246" s="41" t="str">
        <f aca="false">IF(A246="","",IF(OR(A246&lt;기간별요약!$C$6,A246&gt;기간별요약!$D$6),"기간외",MATCH(A246,기간별요약!$C$6,1)))</f>
        <v/>
      </c>
      <c r="I246" s="40" t="str">
        <f aca="false">IF(G246="","",IF(G246="수입","수입","지출"))</f>
        <v/>
      </c>
    </row>
    <row r="247" customFormat="false" ht="15" hidden="false" customHeight="false" outlineLevel="0" collapsed="false">
      <c r="A247" s="42"/>
      <c r="B247" s="39"/>
      <c r="C247" s="39"/>
      <c r="D247" s="43"/>
      <c r="E247" s="39"/>
      <c r="F247" s="39"/>
      <c r="G247" s="40" t="str">
        <f aca="false">IF(B247="","",IFERROR(INDEX(설정!$C$22:$C$61,MATCH(B247,설정!$B$22:$B$61,0)),"미분류"))</f>
        <v/>
      </c>
      <c r="H247" s="41" t="str">
        <f aca="false">IF(A247="","",IF(OR(A247&lt;기간별요약!$C$6,A247&gt;기간별요약!$D$6),"기간외",MATCH(A247,기간별요약!$C$6,1)))</f>
        <v/>
      </c>
      <c r="I247" s="40" t="str">
        <f aca="false">IF(G247="","",IF(G247="수입","수입","지출"))</f>
        <v/>
      </c>
    </row>
    <row r="248" customFormat="false" ht="15" hidden="false" customHeight="false" outlineLevel="0" collapsed="false">
      <c r="A248" s="42"/>
      <c r="B248" s="39"/>
      <c r="C248" s="39"/>
      <c r="D248" s="43"/>
      <c r="E248" s="39"/>
      <c r="F248" s="39"/>
      <c r="G248" s="40" t="str">
        <f aca="false">IF(B248="","",IFERROR(INDEX(설정!$C$22:$C$61,MATCH(B248,설정!$B$22:$B$61,0)),"미분류"))</f>
        <v/>
      </c>
      <c r="H248" s="41" t="str">
        <f aca="false">IF(A248="","",IF(OR(A248&lt;기간별요약!$C$6,A248&gt;기간별요약!$D$6),"기간외",MATCH(A248,기간별요약!$C$6,1)))</f>
        <v/>
      </c>
      <c r="I248" s="40" t="str">
        <f aca="false">IF(G248="","",IF(G248="수입","수입","지출"))</f>
        <v/>
      </c>
    </row>
    <row r="249" customFormat="false" ht="15" hidden="false" customHeight="false" outlineLevel="0" collapsed="false">
      <c r="A249" s="42"/>
      <c r="B249" s="39"/>
      <c r="C249" s="39"/>
      <c r="D249" s="43"/>
      <c r="E249" s="39"/>
      <c r="F249" s="39"/>
      <c r="G249" s="40" t="str">
        <f aca="false">IF(B249="","",IFERROR(INDEX(설정!$C$22:$C$61,MATCH(B249,설정!$B$22:$B$61,0)),"미분류"))</f>
        <v/>
      </c>
      <c r="H249" s="41" t="str">
        <f aca="false">IF(A249="","",IF(OR(A249&lt;기간별요약!$C$6,A249&gt;기간별요약!$D$6),"기간외",MATCH(A249,기간별요약!$C$6,1)))</f>
        <v/>
      </c>
      <c r="I249" s="40" t="str">
        <f aca="false">IF(G249="","",IF(G249="수입","수입","지출"))</f>
        <v/>
      </c>
    </row>
    <row r="250" customFormat="false" ht="15" hidden="false" customHeight="false" outlineLevel="0" collapsed="false">
      <c r="A250" s="42"/>
      <c r="B250" s="39"/>
      <c r="C250" s="39"/>
      <c r="D250" s="43"/>
      <c r="E250" s="39"/>
      <c r="F250" s="39"/>
      <c r="G250" s="40" t="str">
        <f aca="false">IF(B250="","",IFERROR(INDEX(설정!$C$22:$C$61,MATCH(B250,설정!$B$22:$B$61,0)),"미분류"))</f>
        <v/>
      </c>
      <c r="H250" s="41" t="str">
        <f aca="false">IF(A250="","",IF(OR(A250&lt;기간별요약!$C$6,A250&gt;기간별요약!$D$6),"기간외",MATCH(A250,기간별요약!$C$6,1)))</f>
        <v/>
      </c>
      <c r="I250" s="40" t="str">
        <f aca="false">IF(G250="","",IF(G250="수입","수입","지출"))</f>
        <v/>
      </c>
    </row>
    <row r="251" customFormat="false" ht="15" hidden="false" customHeight="false" outlineLevel="0" collapsed="false">
      <c r="A251" s="42"/>
      <c r="B251" s="39"/>
      <c r="C251" s="39"/>
      <c r="D251" s="43"/>
      <c r="E251" s="39"/>
      <c r="F251" s="39"/>
      <c r="G251" s="40" t="str">
        <f aca="false">IF(B251="","",IFERROR(INDEX(설정!$C$22:$C$61,MATCH(B251,설정!$B$22:$B$61,0)),"미분류"))</f>
        <v/>
      </c>
      <c r="H251" s="41" t="str">
        <f aca="false">IF(A251="","",IF(OR(A251&lt;기간별요약!$C$6,A251&gt;기간별요약!$D$6),"기간외",MATCH(A251,기간별요약!$C$6,1)))</f>
        <v/>
      </c>
      <c r="I251" s="40" t="str">
        <f aca="false">IF(G251="","",IF(G251="수입","수입","지출"))</f>
        <v/>
      </c>
    </row>
    <row r="252" customFormat="false" ht="15" hidden="false" customHeight="false" outlineLevel="0" collapsed="false">
      <c r="A252" s="42"/>
      <c r="B252" s="39"/>
      <c r="C252" s="39"/>
      <c r="D252" s="43"/>
      <c r="E252" s="39"/>
      <c r="F252" s="39"/>
      <c r="G252" s="40" t="str">
        <f aca="false">IF(B252="","",IFERROR(INDEX(설정!$C$22:$C$61,MATCH(B252,설정!$B$22:$B$61,0)),"미분류"))</f>
        <v/>
      </c>
      <c r="H252" s="41" t="str">
        <f aca="false">IF(A252="","",IF(OR(A252&lt;기간별요약!$C$6,A252&gt;기간별요약!$D$6),"기간외",MATCH(A252,기간별요약!$C$6,1)))</f>
        <v/>
      </c>
      <c r="I252" s="40" t="str">
        <f aca="false">IF(G252="","",IF(G252="수입","수입","지출"))</f>
        <v/>
      </c>
    </row>
    <row r="253" customFormat="false" ht="15" hidden="false" customHeight="false" outlineLevel="0" collapsed="false">
      <c r="A253" s="42"/>
      <c r="B253" s="39"/>
      <c r="C253" s="39"/>
      <c r="D253" s="43"/>
      <c r="E253" s="39"/>
      <c r="F253" s="39"/>
      <c r="G253" s="40" t="str">
        <f aca="false">IF(B253="","",IFERROR(INDEX(설정!$C$22:$C$61,MATCH(B253,설정!$B$22:$B$61,0)),"미분류"))</f>
        <v/>
      </c>
      <c r="H253" s="41" t="str">
        <f aca="false">IF(A253="","",IF(OR(A253&lt;기간별요약!$C$6,A253&gt;기간별요약!$D$6),"기간외",MATCH(A253,기간별요약!$C$6,1)))</f>
        <v/>
      </c>
      <c r="I253" s="40" t="str">
        <f aca="false">IF(G253="","",IF(G253="수입","수입","지출"))</f>
        <v/>
      </c>
    </row>
    <row r="254" customFormat="false" ht="15" hidden="false" customHeight="false" outlineLevel="0" collapsed="false">
      <c r="A254" s="42"/>
      <c r="B254" s="39"/>
      <c r="C254" s="39"/>
      <c r="D254" s="43"/>
      <c r="E254" s="39"/>
      <c r="F254" s="39"/>
      <c r="G254" s="40" t="str">
        <f aca="false">IF(B254="","",IFERROR(INDEX(설정!$C$22:$C$61,MATCH(B254,설정!$B$22:$B$61,0)),"미분류"))</f>
        <v/>
      </c>
      <c r="H254" s="41" t="str">
        <f aca="false">IF(A254="","",IF(OR(A254&lt;기간별요약!$C$6,A254&gt;기간별요약!$D$6),"기간외",MATCH(A254,기간별요약!$C$6,1)))</f>
        <v/>
      </c>
      <c r="I254" s="40" t="str">
        <f aca="false">IF(G254="","",IF(G254="수입","수입","지출"))</f>
        <v/>
      </c>
    </row>
    <row r="255" customFormat="false" ht="15" hidden="false" customHeight="false" outlineLevel="0" collapsed="false">
      <c r="A255" s="42"/>
      <c r="B255" s="39"/>
      <c r="C255" s="39"/>
      <c r="D255" s="43"/>
      <c r="E255" s="39"/>
      <c r="F255" s="39"/>
      <c r="G255" s="40" t="str">
        <f aca="false">IF(B255="","",IFERROR(INDEX(설정!$C$22:$C$61,MATCH(B255,설정!$B$22:$B$61,0)),"미분류"))</f>
        <v/>
      </c>
      <c r="H255" s="41" t="str">
        <f aca="false">IF(A255="","",IF(OR(A255&lt;기간별요약!$C$6,A255&gt;기간별요약!$D$6),"기간외",MATCH(A255,기간별요약!$C$6,1)))</f>
        <v/>
      </c>
      <c r="I255" s="40" t="str">
        <f aca="false">IF(G255="","",IF(G255="수입","수입","지출"))</f>
        <v/>
      </c>
    </row>
    <row r="256" customFormat="false" ht="15" hidden="false" customHeight="false" outlineLevel="0" collapsed="false">
      <c r="A256" s="42"/>
      <c r="B256" s="39"/>
      <c r="C256" s="39"/>
      <c r="D256" s="43"/>
      <c r="E256" s="39"/>
      <c r="F256" s="39"/>
      <c r="G256" s="40" t="str">
        <f aca="false">IF(B256="","",IFERROR(INDEX(설정!$C$22:$C$61,MATCH(B256,설정!$B$22:$B$61,0)),"미분류"))</f>
        <v/>
      </c>
      <c r="H256" s="41" t="str">
        <f aca="false">IF(A256="","",IF(OR(A256&lt;기간별요약!$C$6,A256&gt;기간별요약!$D$6),"기간외",MATCH(A256,기간별요약!$C$6,1)))</f>
        <v/>
      </c>
      <c r="I256" s="40" t="str">
        <f aca="false">IF(G256="","",IF(G256="수입","수입","지출"))</f>
        <v/>
      </c>
    </row>
    <row r="257" customFormat="false" ht="15" hidden="false" customHeight="false" outlineLevel="0" collapsed="false">
      <c r="A257" s="42"/>
      <c r="B257" s="39"/>
      <c r="C257" s="39"/>
      <c r="D257" s="43"/>
      <c r="E257" s="39"/>
      <c r="F257" s="39"/>
      <c r="G257" s="40" t="str">
        <f aca="false">IF(B257="","",IFERROR(INDEX(설정!$C$22:$C$61,MATCH(B257,설정!$B$22:$B$61,0)),"미분류"))</f>
        <v/>
      </c>
      <c r="H257" s="41" t="str">
        <f aca="false">IF(A257="","",IF(OR(A257&lt;기간별요약!$C$6,A257&gt;기간별요약!$D$6),"기간외",MATCH(A257,기간별요약!$C$6,1)))</f>
        <v/>
      </c>
      <c r="I257" s="40" t="str">
        <f aca="false">IF(G257="","",IF(G257="수입","수입","지출"))</f>
        <v/>
      </c>
    </row>
    <row r="258" customFormat="false" ht="15" hidden="false" customHeight="false" outlineLevel="0" collapsed="false">
      <c r="A258" s="42"/>
      <c r="B258" s="39"/>
      <c r="C258" s="39"/>
      <c r="D258" s="43"/>
      <c r="E258" s="39"/>
      <c r="F258" s="39"/>
      <c r="G258" s="40" t="str">
        <f aca="false">IF(B258="","",IFERROR(INDEX(설정!$C$22:$C$61,MATCH(B258,설정!$B$22:$B$61,0)),"미분류"))</f>
        <v/>
      </c>
      <c r="H258" s="41" t="str">
        <f aca="false">IF(A258="","",IF(OR(A258&lt;기간별요약!$C$6,A258&gt;기간별요약!$D$6),"기간외",MATCH(A258,기간별요약!$C$6,1)))</f>
        <v/>
      </c>
      <c r="I258" s="40" t="str">
        <f aca="false">IF(G258="","",IF(G258="수입","수입","지출"))</f>
        <v/>
      </c>
    </row>
    <row r="259" customFormat="false" ht="15" hidden="false" customHeight="false" outlineLevel="0" collapsed="false">
      <c r="A259" s="42"/>
      <c r="B259" s="39"/>
      <c r="C259" s="39"/>
      <c r="D259" s="43"/>
      <c r="E259" s="39"/>
      <c r="F259" s="39"/>
      <c r="G259" s="40" t="str">
        <f aca="false">IF(B259="","",IFERROR(INDEX(설정!$C$22:$C$61,MATCH(B259,설정!$B$22:$B$61,0)),"미분류"))</f>
        <v/>
      </c>
      <c r="H259" s="41" t="str">
        <f aca="false">IF(A259="","",IF(OR(A259&lt;기간별요약!$C$6,A259&gt;기간별요약!$D$6),"기간외",MATCH(A259,기간별요약!$C$6,1)))</f>
        <v/>
      </c>
      <c r="I259" s="40" t="str">
        <f aca="false">IF(G259="","",IF(G259="수입","수입","지출"))</f>
        <v/>
      </c>
    </row>
    <row r="260" customFormat="false" ht="15" hidden="false" customHeight="false" outlineLevel="0" collapsed="false">
      <c r="A260" s="42"/>
      <c r="B260" s="39"/>
      <c r="C260" s="39"/>
      <c r="D260" s="43"/>
      <c r="E260" s="39"/>
      <c r="F260" s="39"/>
      <c r="G260" s="40" t="str">
        <f aca="false">IF(B260="","",IFERROR(INDEX(설정!$C$22:$C$61,MATCH(B260,설정!$B$22:$B$61,0)),"미분류"))</f>
        <v/>
      </c>
      <c r="H260" s="41" t="str">
        <f aca="false">IF(A260="","",IF(OR(A260&lt;기간별요약!$C$6,A260&gt;기간별요약!$D$6),"기간외",MATCH(A260,기간별요약!$C$6,1)))</f>
        <v/>
      </c>
      <c r="I260" s="40" t="str">
        <f aca="false">IF(G260="","",IF(G260="수입","수입","지출"))</f>
        <v/>
      </c>
    </row>
    <row r="261" customFormat="false" ht="15" hidden="false" customHeight="false" outlineLevel="0" collapsed="false">
      <c r="A261" s="42"/>
      <c r="B261" s="39"/>
      <c r="C261" s="39"/>
      <c r="D261" s="43"/>
      <c r="E261" s="39"/>
      <c r="F261" s="39"/>
      <c r="G261" s="40" t="str">
        <f aca="false">IF(B261="","",IFERROR(INDEX(설정!$C$22:$C$61,MATCH(B261,설정!$B$22:$B$61,0)),"미분류"))</f>
        <v/>
      </c>
      <c r="H261" s="41" t="str">
        <f aca="false">IF(A261="","",IF(OR(A261&lt;기간별요약!$C$6,A261&gt;기간별요약!$D$6),"기간외",MATCH(A261,기간별요약!$C$6,1)))</f>
        <v/>
      </c>
      <c r="I261" s="40" t="str">
        <f aca="false">IF(G261="","",IF(G261="수입","수입","지출"))</f>
        <v/>
      </c>
    </row>
    <row r="262" customFormat="false" ht="15" hidden="false" customHeight="false" outlineLevel="0" collapsed="false">
      <c r="A262" s="42"/>
      <c r="B262" s="39"/>
      <c r="C262" s="39"/>
      <c r="D262" s="43"/>
      <c r="E262" s="39"/>
      <c r="F262" s="39"/>
      <c r="G262" s="40" t="str">
        <f aca="false">IF(B262="","",IFERROR(INDEX(설정!$C$22:$C$61,MATCH(B262,설정!$B$22:$B$61,0)),"미분류"))</f>
        <v/>
      </c>
      <c r="H262" s="41" t="str">
        <f aca="false">IF(A262="","",IF(OR(A262&lt;기간별요약!$C$6,A262&gt;기간별요약!$D$6),"기간외",MATCH(A262,기간별요약!$C$6,1)))</f>
        <v/>
      </c>
      <c r="I262" s="40" t="str">
        <f aca="false">IF(G262="","",IF(G262="수입","수입","지출"))</f>
        <v/>
      </c>
    </row>
    <row r="263" customFormat="false" ht="15" hidden="false" customHeight="false" outlineLevel="0" collapsed="false">
      <c r="A263" s="42"/>
      <c r="B263" s="39"/>
      <c r="C263" s="39"/>
      <c r="D263" s="43"/>
      <c r="E263" s="39"/>
      <c r="F263" s="39"/>
      <c r="G263" s="40" t="str">
        <f aca="false">IF(B263="","",IFERROR(INDEX(설정!$C$22:$C$61,MATCH(B263,설정!$B$22:$B$61,0)),"미분류"))</f>
        <v/>
      </c>
      <c r="H263" s="41" t="str">
        <f aca="false">IF(A263="","",IF(OR(A263&lt;기간별요약!$C$6,A263&gt;기간별요약!$D$6),"기간외",MATCH(A263,기간별요약!$C$6,1)))</f>
        <v/>
      </c>
      <c r="I263" s="40" t="str">
        <f aca="false">IF(G263="","",IF(G263="수입","수입","지출"))</f>
        <v/>
      </c>
    </row>
    <row r="264" customFormat="false" ht="15" hidden="false" customHeight="false" outlineLevel="0" collapsed="false">
      <c r="A264" s="42"/>
      <c r="B264" s="39"/>
      <c r="C264" s="39"/>
      <c r="D264" s="43"/>
      <c r="E264" s="39"/>
      <c r="F264" s="39"/>
      <c r="G264" s="40" t="str">
        <f aca="false">IF(B264="","",IFERROR(INDEX(설정!$C$22:$C$61,MATCH(B264,설정!$B$22:$B$61,0)),"미분류"))</f>
        <v/>
      </c>
      <c r="H264" s="41" t="str">
        <f aca="false">IF(A264="","",IF(OR(A264&lt;기간별요약!$C$6,A264&gt;기간별요약!$D$6),"기간외",MATCH(A264,기간별요약!$C$6,1)))</f>
        <v/>
      </c>
      <c r="I264" s="40" t="str">
        <f aca="false">IF(G264="","",IF(G264="수입","수입","지출"))</f>
        <v/>
      </c>
    </row>
    <row r="265" customFormat="false" ht="15" hidden="false" customHeight="false" outlineLevel="0" collapsed="false">
      <c r="A265" s="42"/>
      <c r="B265" s="39"/>
      <c r="C265" s="39"/>
      <c r="D265" s="43"/>
      <c r="E265" s="39"/>
      <c r="F265" s="39"/>
      <c r="G265" s="40" t="str">
        <f aca="false">IF(B265="","",IFERROR(INDEX(설정!$C$22:$C$61,MATCH(B265,설정!$B$22:$B$61,0)),"미분류"))</f>
        <v/>
      </c>
      <c r="H265" s="41" t="str">
        <f aca="false">IF(A265="","",IF(OR(A265&lt;기간별요약!$C$6,A265&gt;기간별요약!$D$6),"기간외",MATCH(A265,기간별요약!$C$6,1)))</f>
        <v/>
      </c>
      <c r="I265" s="40" t="str">
        <f aca="false">IF(G265="","",IF(G265="수입","수입","지출"))</f>
        <v/>
      </c>
    </row>
    <row r="266" customFormat="false" ht="15" hidden="false" customHeight="false" outlineLevel="0" collapsed="false">
      <c r="A266" s="42"/>
      <c r="B266" s="39"/>
      <c r="C266" s="39"/>
      <c r="D266" s="43"/>
      <c r="E266" s="39"/>
      <c r="F266" s="39"/>
      <c r="G266" s="40" t="str">
        <f aca="false">IF(B266="","",IFERROR(INDEX(설정!$C$22:$C$61,MATCH(B266,설정!$B$22:$B$61,0)),"미분류"))</f>
        <v/>
      </c>
      <c r="H266" s="41" t="str">
        <f aca="false">IF(A266="","",IF(OR(A266&lt;기간별요약!$C$6,A266&gt;기간별요약!$D$6),"기간외",MATCH(A266,기간별요약!$C$6,1)))</f>
        <v/>
      </c>
      <c r="I266" s="40" t="str">
        <f aca="false">IF(G266="","",IF(G266="수입","수입","지출"))</f>
        <v/>
      </c>
    </row>
    <row r="267" customFormat="false" ht="15" hidden="false" customHeight="false" outlineLevel="0" collapsed="false">
      <c r="A267" s="42"/>
      <c r="B267" s="39"/>
      <c r="C267" s="39"/>
      <c r="D267" s="43"/>
      <c r="E267" s="39"/>
      <c r="F267" s="39"/>
      <c r="G267" s="40" t="str">
        <f aca="false">IF(B267="","",IFERROR(INDEX(설정!$C$22:$C$61,MATCH(B267,설정!$B$22:$B$61,0)),"미분류"))</f>
        <v/>
      </c>
      <c r="H267" s="41" t="str">
        <f aca="false">IF(A267="","",IF(OR(A267&lt;기간별요약!$C$6,A267&gt;기간별요약!$D$6),"기간외",MATCH(A267,기간별요약!$C$6,1)))</f>
        <v/>
      </c>
      <c r="I267" s="40" t="str">
        <f aca="false">IF(G267="","",IF(G267="수입","수입","지출"))</f>
        <v/>
      </c>
    </row>
    <row r="268" customFormat="false" ht="15" hidden="false" customHeight="false" outlineLevel="0" collapsed="false">
      <c r="A268" s="42"/>
      <c r="B268" s="39"/>
      <c r="C268" s="39"/>
      <c r="D268" s="43"/>
      <c r="E268" s="39"/>
      <c r="F268" s="39"/>
      <c r="G268" s="40" t="str">
        <f aca="false">IF(B268="","",IFERROR(INDEX(설정!$C$22:$C$61,MATCH(B268,설정!$B$22:$B$61,0)),"미분류"))</f>
        <v/>
      </c>
      <c r="H268" s="41" t="str">
        <f aca="false">IF(A268="","",IF(OR(A268&lt;기간별요약!$C$6,A268&gt;기간별요약!$D$6),"기간외",MATCH(A268,기간별요약!$C$6,1)))</f>
        <v/>
      </c>
      <c r="I268" s="40" t="str">
        <f aca="false">IF(G268="","",IF(G268="수입","수입","지출"))</f>
        <v/>
      </c>
    </row>
    <row r="269" customFormat="false" ht="15" hidden="false" customHeight="false" outlineLevel="0" collapsed="false">
      <c r="A269" s="42"/>
      <c r="B269" s="39"/>
      <c r="C269" s="39"/>
      <c r="D269" s="43"/>
      <c r="E269" s="39"/>
      <c r="F269" s="39"/>
      <c r="G269" s="40" t="str">
        <f aca="false">IF(B269="","",IFERROR(INDEX(설정!$C$22:$C$61,MATCH(B269,설정!$B$22:$B$61,0)),"미분류"))</f>
        <v/>
      </c>
      <c r="H269" s="41" t="str">
        <f aca="false">IF(A269="","",IF(OR(A269&lt;기간별요약!$C$6,A269&gt;기간별요약!$D$6),"기간외",MATCH(A269,기간별요약!$C$6,1)))</f>
        <v/>
      </c>
      <c r="I269" s="40" t="str">
        <f aca="false">IF(G269="","",IF(G269="수입","수입","지출"))</f>
        <v/>
      </c>
    </row>
    <row r="270" customFormat="false" ht="15" hidden="false" customHeight="false" outlineLevel="0" collapsed="false">
      <c r="A270" s="42"/>
      <c r="B270" s="39"/>
      <c r="C270" s="39"/>
      <c r="D270" s="43"/>
      <c r="E270" s="39"/>
      <c r="F270" s="39"/>
      <c r="G270" s="40" t="str">
        <f aca="false">IF(B270="","",IFERROR(INDEX(설정!$C$22:$C$61,MATCH(B270,설정!$B$22:$B$61,0)),"미분류"))</f>
        <v/>
      </c>
      <c r="H270" s="41" t="str">
        <f aca="false">IF(A270="","",IF(OR(A270&lt;기간별요약!$C$6,A270&gt;기간별요약!$D$6),"기간외",MATCH(A270,기간별요약!$C$6,1)))</f>
        <v/>
      </c>
      <c r="I270" s="40" t="str">
        <f aca="false">IF(G270="","",IF(G270="수입","수입","지출"))</f>
        <v/>
      </c>
    </row>
    <row r="271" customFormat="false" ht="15" hidden="false" customHeight="false" outlineLevel="0" collapsed="false">
      <c r="A271" s="42"/>
      <c r="B271" s="39"/>
      <c r="C271" s="39"/>
      <c r="D271" s="43"/>
      <c r="E271" s="39"/>
      <c r="F271" s="39"/>
      <c r="G271" s="40" t="str">
        <f aca="false">IF(B271="","",IFERROR(INDEX(설정!$C$22:$C$61,MATCH(B271,설정!$B$22:$B$61,0)),"미분류"))</f>
        <v/>
      </c>
      <c r="H271" s="41" t="str">
        <f aca="false">IF(A271="","",IF(OR(A271&lt;기간별요약!$C$6,A271&gt;기간별요약!$D$6),"기간외",MATCH(A271,기간별요약!$C$6,1)))</f>
        <v/>
      </c>
      <c r="I271" s="40" t="str">
        <f aca="false">IF(G271="","",IF(G271="수입","수입","지출"))</f>
        <v/>
      </c>
    </row>
    <row r="272" customFormat="false" ht="15" hidden="false" customHeight="false" outlineLevel="0" collapsed="false">
      <c r="A272" s="42"/>
      <c r="B272" s="39"/>
      <c r="C272" s="39"/>
      <c r="D272" s="43"/>
      <c r="E272" s="39"/>
      <c r="F272" s="39"/>
      <c r="G272" s="40" t="str">
        <f aca="false">IF(B272="","",IFERROR(INDEX(설정!$C$22:$C$61,MATCH(B272,설정!$B$22:$B$61,0)),"미분류"))</f>
        <v/>
      </c>
      <c r="H272" s="41" t="str">
        <f aca="false">IF(A272="","",IF(OR(A272&lt;기간별요약!$C$6,A272&gt;기간별요약!$D$6),"기간외",MATCH(A272,기간별요약!$C$6,1)))</f>
        <v/>
      </c>
      <c r="I272" s="40" t="str">
        <f aca="false">IF(G272="","",IF(G272="수입","수입","지출"))</f>
        <v/>
      </c>
    </row>
    <row r="273" customFormat="false" ht="15" hidden="false" customHeight="false" outlineLevel="0" collapsed="false">
      <c r="A273" s="42"/>
      <c r="B273" s="39"/>
      <c r="C273" s="39"/>
      <c r="D273" s="43"/>
      <c r="E273" s="39"/>
      <c r="F273" s="39"/>
      <c r="G273" s="40" t="str">
        <f aca="false">IF(B273="","",IFERROR(INDEX(설정!$C$22:$C$61,MATCH(B273,설정!$B$22:$B$61,0)),"미분류"))</f>
        <v/>
      </c>
      <c r="H273" s="41" t="str">
        <f aca="false">IF(A273="","",IF(OR(A273&lt;기간별요약!$C$6,A273&gt;기간별요약!$D$6),"기간외",MATCH(A273,기간별요약!$C$6,1)))</f>
        <v/>
      </c>
      <c r="I273" s="40" t="str">
        <f aca="false">IF(G273="","",IF(G273="수입","수입","지출"))</f>
        <v/>
      </c>
    </row>
    <row r="274" customFormat="false" ht="15" hidden="false" customHeight="false" outlineLevel="0" collapsed="false">
      <c r="A274" s="42"/>
      <c r="B274" s="39"/>
      <c r="C274" s="39"/>
      <c r="D274" s="43"/>
      <c r="E274" s="39"/>
      <c r="F274" s="39"/>
      <c r="G274" s="40" t="str">
        <f aca="false">IF(B274="","",IFERROR(INDEX(설정!$C$22:$C$61,MATCH(B274,설정!$B$22:$B$61,0)),"미분류"))</f>
        <v/>
      </c>
      <c r="H274" s="41" t="str">
        <f aca="false">IF(A274="","",IF(OR(A274&lt;기간별요약!$C$6,A274&gt;기간별요약!$D$6),"기간외",MATCH(A274,기간별요약!$C$6,1)))</f>
        <v/>
      </c>
      <c r="I274" s="40" t="str">
        <f aca="false">IF(G274="","",IF(G274="수입","수입","지출"))</f>
        <v/>
      </c>
    </row>
    <row r="275" customFormat="false" ht="15" hidden="false" customHeight="false" outlineLevel="0" collapsed="false">
      <c r="A275" s="42"/>
      <c r="B275" s="39"/>
      <c r="C275" s="39"/>
      <c r="D275" s="43"/>
      <c r="E275" s="39"/>
      <c r="F275" s="39"/>
      <c r="G275" s="40" t="str">
        <f aca="false">IF(B275="","",IFERROR(INDEX(설정!$C$22:$C$61,MATCH(B275,설정!$B$22:$B$61,0)),"미분류"))</f>
        <v/>
      </c>
      <c r="H275" s="41" t="str">
        <f aca="false">IF(A275="","",IF(OR(A275&lt;기간별요약!$C$6,A275&gt;기간별요약!$D$6),"기간외",MATCH(A275,기간별요약!$C$6,1)))</f>
        <v/>
      </c>
      <c r="I275" s="40" t="str">
        <f aca="false">IF(G275="","",IF(G275="수입","수입","지출"))</f>
        <v/>
      </c>
    </row>
    <row r="276" customFormat="false" ht="15" hidden="false" customHeight="false" outlineLevel="0" collapsed="false">
      <c r="A276" s="42"/>
      <c r="B276" s="39"/>
      <c r="C276" s="39"/>
      <c r="D276" s="43"/>
      <c r="E276" s="39"/>
      <c r="F276" s="39"/>
      <c r="G276" s="40" t="str">
        <f aca="false">IF(B276="","",IFERROR(INDEX(설정!$C$22:$C$61,MATCH(B276,설정!$B$22:$B$61,0)),"미분류"))</f>
        <v/>
      </c>
      <c r="H276" s="41" t="str">
        <f aca="false">IF(A276="","",IF(OR(A276&lt;기간별요약!$C$6,A276&gt;기간별요약!$D$6),"기간외",MATCH(A276,기간별요약!$C$6,1)))</f>
        <v/>
      </c>
      <c r="I276" s="40" t="str">
        <f aca="false">IF(G276="","",IF(G276="수입","수입","지출"))</f>
        <v/>
      </c>
    </row>
    <row r="277" customFormat="false" ht="15" hidden="false" customHeight="false" outlineLevel="0" collapsed="false">
      <c r="A277" s="42"/>
      <c r="B277" s="39"/>
      <c r="C277" s="39"/>
      <c r="D277" s="43"/>
      <c r="E277" s="39"/>
      <c r="F277" s="39"/>
      <c r="G277" s="40" t="str">
        <f aca="false">IF(B277="","",IFERROR(INDEX(설정!$C$22:$C$61,MATCH(B277,설정!$B$22:$B$61,0)),"미분류"))</f>
        <v/>
      </c>
      <c r="H277" s="41" t="str">
        <f aca="false">IF(A277="","",IF(OR(A277&lt;기간별요약!$C$6,A277&gt;기간별요약!$D$6),"기간외",MATCH(A277,기간별요약!$C$6,1)))</f>
        <v/>
      </c>
      <c r="I277" s="40" t="str">
        <f aca="false">IF(G277="","",IF(G277="수입","수입","지출"))</f>
        <v/>
      </c>
    </row>
    <row r="278" customFormat="false" ht="15" hidden="false" customHeight="false" outlineLevel="0" collapsed="false">
      <c r="A278" s="42"/>
      <c r="B278" s="39"/>
      <c r="C278" s="39"/>
      <c r="D278" s="43"/>
      <c r="E278" s="39"/>
      <c r="F278" s="39"/>
      <c r="G278" s="40" t="str">
        <f aca="false">IF(B278="","",IFERROR(INDEX(설정!$C$22:$C$61,MATCH(B278,설정!$B$22:$B$61,0)),"미분류"))</f>
        <v/>
      </c>
      <c r="H278" s="41" t="str">
        <f aca="false">IF(A278="","",IF(OR(A278&lt;기간별요약!$C$6,A278&gt;기간별요약!$D$6),"기간외",MATCH(A278,기간별요약!$C$6,1)))</f>
        <v/>
      </c>
      <c r="I278" s="40" t="str">
        <f aca="false">IF(G278="","",IF(G278="수입","수입","지출"))</f>
        <v/>
      </c>
    </row>
    <row r="279" customFormat="false" ht="15" hidden="false" customHeight="false" outlineLevel="0" collapsed="false">
      <c r="A279" s="42"/>
      <c r="B279" s="39"/>
      <c r="C279" s="39"/>
      <c r="D279" s="43"/>
      <c r="E279" s="39"/>
      <c r="F279" s="39"/>
      <c r="G279" s="40" t="str">
        <f aca="false">IF(B279="","",IFERROR(INDEX(설정!$C$22:$C$61,MATCH(B279,설정!$B$22:$B$61,0)),"미분류"))</f>
        <v/>
      </c>
      <c r="H279" s="41" t="str">
        <f aca="false">IF(A279="","",IF(OR(A279&lt;기간별요약!$C$6,A279&gt;기간별요약!$D$6),"기간외",MATCH(A279,기간별요약!$C$6,1)))</f>
        <v/>
      </c>
      <c r="I279" s="40" t="str">
        <f aca="false">IF(G279="","",IF(G279="수입","수입","지출"))</f>
        <v/>
      </c>
    </row>
    <row r="280" customFormat="false" ht="15" hidden="false" customHeight="false" outlineLevel="0" collapsed="false">
      <c r="A280" s="42"/>
      <c r="B280" s="39"/>
      <c r="C280" s="39"/>
      <c r="D280" s="43"/>
      <c r="E280" s="39"/>
      <c r="F280" s="39"/>
      <c r="G280" s="40" t="str">
        <f aca="false">IF(B280="","",IFERROR(INDEX(설정!$C$22:$C$61,MATCH(B280,설정!$B$22:$B$61,0)),"미분류"))</f>
        <v/>
      </c>
      <c r="H280" s="41" t="str">
        <f aca="false">IF(A280="","",IF(OR(A280&lt;기간별요약!$C$6,A280&gt;기간별요약!$D$6),"기간외",MATCH(A280,기간별요약!$C$6,1)))</f>
        <v/>
      </c>
      <c r="I280" s="40" t="str">
        <f aca="false">IF(G280="","",IF(G280="수입","수입","지출"))</f>
        <v/>
      </c>
    </row>
    <row r="281" customFormat="false" ht="15" hidden="false" customHeight="false" outlineLevel="0" collapsed="false">
      <c r="A281" s="42"/>
      <c r="B281" s="39"/>
      <c r="C281" s="39"/>
      <c r="D281" s="43"/>
      <c r="E281" s="39"/>
      <c r="F281" s="39"/>
      <c r="G281" s="40" t="str">
        <f aca="false">IF(B281="","",IFERROR(INDEX(설정!$C$22:$C$61,MATCH(B281,설정!$B$22:$B$61,0)),"미분류"))</f>
        <v/>
      </c>
      <c r="H281" s="41" t="str">
        <f aca="false">IF(A281="","",IF(OR(A281&lt;기간별요약!$C$6,A281&gt;기간별요약!$D$6),"기간외",MATCH(A281,기간별요약!$C$6,1)))</f>
        <v/>
      </c>
      <c r="I281" s="40" t="str">
        <f aca="false">IF(G281="","",IF(G281="수입","수입","지출"))</f>
        <v/>
      </c>
    </row>
    <row r="282" customFormat="false" ht="15" hidden="false" customHeight="false" outlineLevel="0" collapsed="false">
      <c r="A282" s="42"/>
      <c r="B282" s="39"/>
      <c r="C282" s="39"/>
      <c r="D282" s="43"/>
      <c r="E282" s="39"/>
      <c r="F282" s="39"/>
      <c r="G282" s="40" t="str">
        <f aca="false">IF(B282="","",IFERROR(INDEX(설정!$C$22:$C$61,MATCH(B282,설정!$B$22:$B$61,0)),"미분류"))</f>
        <v/>
      </c>
      <c r="H282" s="41" t="str">
        <f aca="false">IF(A282="","",IF(OR(A282&lt;기간별요약!$C$6,A282&gt;기간별요약!$D$6),"기간외",MATCH(A282,기간별요약!$C$6,1)))</f>
        <v/>
      </c>
      <c r="I282" s="40" t="str">
        <f aca="false">IF(G282="","",IF(G282="수입","수입","지출"))</f>
        <v/>
      </c>
    </row>
    <row r="283" customFormat="false" ht="15" hidden="false" customHeight="false" outlineLevel="0" collapsed="false">
      <c r="A283" s="42"/>
      <c r="B283" s="39"/>
      <c r="C283" s="39"/>
      <c r="D283" s="43"/>
      <c r="E283" s="39"/>
      <c r="F283" s="39"/>
      <c r="G283" s="40" t="str">
        <f aca="false">IF(B283="","",IFERROR(INDEX(설정!$C$22:$C$61,MATCH(B283,설정!$B$22:$B$61,0)),"미분류"))</f>
        <v/>
      </c>
      <c r="H283" s="41" t="str">
        <f aca="false">IF(A283="","",IF(OR(A283&lt;기간별요약!$C$6,A283&gt;기간별요약!$D$6),"기간외",MATCH(A283,기간별요약!$C$6,1)))</f>
        <v/>
      </c>
      <c r="I283" s="40" t="str">
        <f aca="false">IF(G283="","",IF(G283="수입","수입","지출"))</f>
        <v/>
      </c>
    </row>
    <row r="284" customFormat="false" ht="15" hidden="false" customHeight="false" outlineLevel="0" collapsed="false">
      <c r="A284" s="42"/>
      <c r="B284" s="39"/>
      <c r="C284" s="39"/>
      <c r="D284" s="43"/>
      <c r="E284" s="39"/>
      <c r="F284" s="39"/>
      <c r="G284" s="40" t="str">
        <f aca="false">IF(B284="","",IFERROR(INDEX(설정!$C$22:$C$61,MATCH(B284,설정!$B$22:$B$61,0)),"미분류"))</f>
        <v/>
      </c>
      <c r="H284" s="41" t="str">
        <f aca="false">IF(A284="","",IF(OR(A284&lt;기간별요약!$C$6,A284&gt;기간별요약!$D$6),"기간외",MATCH(A284,기간별요약!$C$6,1)))</f>
        <v/>
      </c>
      <c r="I284" s="40" t="str">
        <f aca="false">IF(G284="","",IF(G284="수입","수입","지출"))</f>
        <v/>
      </c>
    </row>
    <row r="285" customFormat="false" ht="15" hidden="false" customHeight="false" outlineLevel="0" collapsed="false">
      <c r="A285" s="42"/>
      <c r="B285" s="39"/>
      <c r="C285" s="39"/>
      <c r="D285" s="43"/>
      <c r="E285" s="39"/>
      <c r="F285" s="39"/>
      <c r="G285" s="40" t="str">
        <f aca="false">IF(B285="","",IFERROR(INDEX(설정!$C$22:$C$61,MATCH(B285,설정!$B$22:$B$61,0)),"미분류"))</f>
        <v/>
      </c>
      <c r="H285" s="41" t="str">
        <f aca="false">IF(A285="","",IF(OR(A285&lt;기간별요약!$C$6,A285&gt;기간별요약!$D$6),"기간외",MATCH(A285,기간별요약!$C$6,1)))</f>
        <v/>
      </c>
      <c r="I285" s="40" t="str">
        <f aca="false">IF(G285="","",IF(G285="수입","수입","지출"))</f>
        <v/>
      </c>
    </row>
    <row r="286" customFormat="false" ht="15" hidden="false" customHeight="false" outlineLevel="0" collapsed="false">
      <c r="A286" s="42"/>
      <c r="B286" s="39"/>
      <c r="C286" s="39"/>
      <c r="D286" s="43"/>
      <c r="E286" s="39"/>
      <c r="F286" s="39"/>
      <c r="G286" s="40" t="str">
        <f aca="false">IF(B286="","",IFERROR(INDEX(설정!$C$22:$C$61,MATCH(B286,설정!$B$22:$B$61,0)),"미분류"))</f>
        <v/>
      </c>
      <c r="H286" s="41" t="str">
        <f aca="false">IF(A286="","",IF(OR(A286&lt;기간별요약!$C$6,A286&gt;기간별요약!$D$6),"기간외",MATCH(A286,기간별요약!$C$6,1)))</f>
        <v/>
      </c>
      <c r="I286" s="40" t="str">
        <f aca="false">IF(G286="","",IF(G286="수입","수입","지출"))</f>
        <v/>
      </c>
    </row>
    <row r="287" customFormat="false" ht="15" hidden="false" customHeight="false" outlineLevel="0" collapsed="false">
      <c r="A287" s="42"/>
      <c r="B287" s="39"/>
      <c r="C287" s="39"/>
      <c r="D287" s="43"/>
      <c r="E287" s="39"/>
      <c r="F287" s="39"/>
      <c r="G287" s="40" t="str">
        <f aca="false">IF(B287="","",IFERROR(INDEX(설정!$C$22:$C$61,MATCH(B287,설정!$B$22:$B$61,0)),"미분류"))</f>
        <v/>
      </c>
      <c r="H287" s="41" t="str">
        <f aca="false">IF(A287="","",IF(OR(A287&lt;기간별요약!$C$6,A287&gt;기간별요약!$D$6),"기간외",MATCH(A287,기간별요약!$C$6,1)))</f>
        <v/>
      </c>
      <c r="I287" s="40" t="str">
        <f aca="false">IF(G287="","",IF(G287="수입","수입","지출"))</f>
        <v/>
      </c>
    </row>
    <row r="288" customFormat="false" ht="15" hidden="false" customHeight="false" outlineLevel="0" collapsed="false">
      <c r="A288" s="42"/>
      <c r="B288" s="39"/>
      <c r="C288" s="39"/>
      <c r="D288" s="43"/>
      <c r="E288" s="39"/>
      <c r="F288" s="39"/>
      <c r="G288" s="40" t="str">
        <f aca="false">IF(B288="","",IFERROR(INDEX(설정!$C$22:$C$61,MATCH(B288,설정!$B$22:$B$61,0)),"미분류"))</f>
        <v/>
      </c>
      <c r="H288" s="41" t="str">
        <f aca="false">IF(A288="","",IF(OR(A288&lt;기간별요약!$C$6,A288&gt;기간별요약!$D$6),"기간외",MATCH(A288,기간별요약!$C$6,1)))</f>
        <v/>
      </c>
      <c r="I288" s="40" t="str">
        <f aca="false">IF(G288="","",IF(G288="수입","수입","지출"))</f>
        <v/>
      </c>
    </row>
    <row r="289" customFormat="false" ht="15" hidden="false" customHeight="false" outlineLevel="0" collapsed="false">
      <c r="A289" s="42"/>
      <c r="B289" s="39"/>
      <c r="C289" s="39"/>
      <c r="D289" s="43"/>
      <c r="E289" s="39"/>
      <c r="F289" s="39"/>
      <c r="G289" s="40" t="str">
        <f aca="false">IF(B289="","",IFERROR(INDEX(설정!$C$22:$C$61,MATCH(B289,설정!$B$22:$B$61,0)),"미분류"))</f>
        <v/>
      </c>
      <c r="H289" s="41" t="str">
        <f aca="false">IF(A289="","",IF(OR(A289&lt;기간별요약!$C$6,A289&gt;기간별요약!$D$6),"기간외",MATCH(A289,기간별요약!$C$6,1)))</f>
        <v/>
      </c>
      <c r="I289" s="40" t="str">
        <f aca="false">IF(G289="","",IF(G289="수입","수입","지출"))</f>
        <v/>
      </c>
    </row>
    <row r="290" customFormat="false" ht="15" hidden="false" customHeight="false" outlineLevel="0" collapsed="false">
      <c r="A290" s="42"/>
      <c r="B290" s="39"/>
      <c r="C290" s="39"/>
      <c r="D290" s="43"/>
      <c r="E290" s="39"/>
      <c r="F290" s="39"/>
      <c r="G290" s="40" t="str">
        <f aca="false">IF(B290="","",IFERROR(INDEX(설정!$C$22:$C$61,MATCH(B290,설정!$B$22:$B$61,0)),"미분류"))</f>
        <v/>
      </c>
      <c r="H290" s="41" t="str">
        <f aca="false">IF(A290="","",IF(OR(A290&lt;기간별요약!$C$6,A290&gt;기간별요약!$D$6),"기간외",MATCH(A290,기간별요약!$C$6,1)))</f>
        <v/>
      </c>
      <c r="I290" s="40" t="str">
        <f aca="false">IF(G290="","",IF(G290="수입","수입","지출"))</f>
        <v/>
      </c>
    </row>
    <row r="291" customFormat="false" ht="15" hidden="false" customHeight="false" outlineLevel="0" collapsed="false">
      <c r="A291" s="42"/>
      <c r="B291" s="39"/>
      <c r="C291" s="39"/>
      <c r="D291" s="43"/>
      <c r="E291" s="39"/>
      <c r="F291" s="39"/>
      <c r="G291" s="40" t="str">
        <f aca="false">IF(B291="","",IFERROR(INDEX(설정!$C$22:$C$61,MATCH(B291,설정!$B$22:$B$61,0)),"미분류"))</f>
        <v/>
      </c>
      <c r="H291" s="41" t="str">
        <f aca="false">IF(A291="","",IF(OR(A291&lt;기간별요약!$C$6,A291&gt;기간별요약!$D$6),"기간외",MATCH(A291,기간별요약!$C$6,1)))</f>
        <v/>
      </c>
      <c r="I291" s="40" t="str">
        <f aca="false">IF(G291="","",IF(G291="수입","수입","지출"))</f>
        <v/>
      </c>
    </row>
    <row r="292" customFormat="false" ht="15" hidden="false" customHeight="false" outlineLevel="0" collapsed="false">
      <c r="A292" s="42"/>
      <c r="B292" s="39"/>
      <c r="C292" s="39"/>
      <c r="D292" s="43"/>
      <c r="E292" s="39"/>
      <c r="F292" s="39"/>
      <c r="G292" s="40" t="str">
        <f aca="false">IF(B292="","",IFERROR(INDEX(설정!$C$22:$C$61,MATCH(B292,설정!$B$22:$B$61,0)),"미분류"))</f>
        <v/>
      </c>
      <c r="H292" s="41" t="str">
        <f aca="false">IF(A292="","",IF(OR(A292&lt;기간별요약!$C$6,A292&gt;기간별요약!$D$6),"기간외",MATCH(A292,기간별요약!$C$6,1)))</f>
        <v/>
      </c>
      <c r="I292" s="40" t="str">
        <f aca="false">IF(G292="","",IF(G292="수입","수입","지출"))</f>
        <v/>
      </c>
    </row>
    <row r="293" customFormat="false" ht="15" hidden="false" customHeight="false" outlineLevel="0" collapsed="false">
      <c r="A293" s="42"/>
      <c r="B293" s="39"/>
      <c r="C293" s="39"/>
      <c r="D293" s="43"/>
      <c r="E293" s="39"/>
      <c r="F293" s="39"/>
      <c r="G293" s="40" t="str">
        <f aca="false">IF(B293="","",IFERROR(INDEX(설정!$C$22:$C$61,MATCH(B293,설정!$B$22:$B$61,0)),"미분류"))</f>
        <v/>
      </c>
      <c r="H293" s="41" t="str">
        <f aca="false">IF(A293="","",IF(OR(A293&lt;기간별요약!$C$6,A293&gt;기간별요약!$D$6),"기간외",MATCH(A293,기간별요약!$C$6,1)))</f>
        <v/>
      </c>
      <c r="I293" s="40" t="str">
        <f aca="false">IF(G293="","",IF(G293="수입","수입","지출"))</f>
        <v/>
      </c>
    </row>
    <row r="294" customFormat="false" ht="15" hidden="false" customHeight="false" outlineLevel="0" collapsed="false">
      <c r="A294" s="42"/>
      <c r="B294" s="39"/>
      <c r="C294" s="39"/>
      <c r="D294" s="43"/>
      <c r="E294" s="39"/>
      <c r="F294" s="39"/>
      <c r="G294" s="40" t="str">
        <f aca="false">IF(B294="","",IFERROR(INDEX(설정!$C$22:$C$61,MATCH(B294,설정!$B$22:$B$61,0)),"미분류"))</f>
        <v/>
      </c>
      <c r="H294" s="41" t="str">
        <f aca="false">IF(A294="","",IF(OR(A294&lt;기간별요약!$C$6,A294&gt;기간별요약!$D$6),"기간외",MATCH(A294,기간별요약!$C$6,1)))</f>
        <v/>
      </c>
      <c r="I294" s="40" t="str">
        <f aca="false">IF(G294="","",IF(G294="수입","수입","지출"))</f>
        <v/>
      </c>
    </row>
    <row r="295" customFormat="false" ht="15" hidden="false" customHeight="false" outlineLevel="0" collapsed="false">
      <c r="A295" s="42"/>
      <c r="B295" s="39"/>
      <c r="C295" s="39"/>
      <c r="D295" s="43"/>
      <c r="E295" s="39"/>
      <c r="F295" s="39"/>
      <c r="G295" s="40" t="str">
        <f aca="false">IF(B295="","",IFERROR(INDEX(설정!$C$22:$C$61,MATCH(B295,설정!$B$22:$B$61,0)),"미분류"))</f>
        <v/>
      </c>
      <c r="H295" s="41" t="str">
        <f aca="false">IF(A295="","",IF(OR(A295&lt;기간별요약!$C$6,A295&gt;기간별요약!$D$6),"기간외",MATCH(A295,기간별요약!$C$6,1)))</f>
        <v/>
      </c>
      <c r="I295" s="40" t="str">
        <f aca="false">IF(G295="","",IF(G295="수입","수입","지출"))</f>
        <v/>
      </c>
    </row>
    <row r="296" customFormat="false" ht="15" hidden="false" customHeight="false" outlineLevel="0" collapsed="false">
      <c r="A296" s="42"/>
      <c r="B296" s="39"/>
      <c r="C296" s="39"/>
      <c r="D296" s="43"/>
      <c r="E296" s="39"/>
      <c r="F296" s="39"/>
      <c r="G296" s="40" t="str">
        <f aca="false">IF(B296="","",IFERROR(INDEX(설정!$C$22:$C$61,MATCH(B296,설정!$B$22:$B$61,0)),"미분류"))</f>
        <v/>
      </c>
      <c r="H296" s="41" t="str">
        <f aca="false">IF(A296="","",IF(OR(A296&lt;기간별요약!$C$6,A296&gt;기간별요약!$D$6),"기간외",MATCH(A296,기간별요약!$C$6,1)))</f>
        <v/>
      </c>
      <c r="I296" s="40" t="str">
        <f aca="false">IF(G296="","",IF(G296="수입","수입","지출"))</f>
        <v/>
      </c>
    </row>
    <row r="297" customFormat="false" ht="15" hidden="false" customHeight="false" outlineLevel="0" collapsed="false">
      <c r="A297" s="42"/>
      <c r="B297" s="39"/>
      <c r="C297" s="39"/>
      <c r="D297" s="43"/>
      <c r="E297" s="39"/>
      <c r="F297" s="39"/>
      <c r="G297" s="40" t="str">
        <f aca="false">IF(B297="","",IFERROR(INDEX(설정!$C$22:$C$61,MATCH(B297,설정!$B$22:$B$61,0)),"미분류"))</f>
        <v/>
      </c>
      <c r="H297" s="41" t="str">
        <f aca="false">IF(A297="","",IF(OR(A297&lt;기간별요약!$C$6,A297&gt;기간별요약!$D$6),"기간외",MATCH(A297,기간별요약!$C$6,1)))</f>
        <v/>
      </c>
      <c r="I297" s="40" t="str">
        <f aca="false">IF(G297="","",IF(G297="수입","수입","지출"))</f>
        <v/>
      </c>
    </row>
    <row r="298" customFormat="false" ht="15" hidden="false" customHeight="false" outlineLevel="0" collapsed="false">
      <c r="A298" s="42"/>
      <c r="B298" s="39"/>
      <c r="C298" s="39"/>
      <c r="D298" s="43"/>
      <c r="E298" s="39"/>
      <c r="F298" s="39"/>
      <c r="G298" s="40" t="str">
        <f aca="false">IF(B298="","",IFERROR(INDEX(설정!$C$22:$C$61,MATCH(B298,설정!$B$22:$B$61,0)),"미분류"))</f>
        <v/>
      </c>
      <c r="H298" s="41" t="str">
        <f aca="false">IF(A298="","",IF(OR(A298&lt;기간별요약!$C$6,A298&gt;기간별요약!$D$6),"기간외",MATCH(A298,기간별요약!$C$6,1)))</f>
        <v/>
      </c>
      <c r="I298" s="40" t="str">
        <f aca="false">IF(G298="","",IF(G298="수입","수입","지출"))</f>
        <v/>
      </c>
    </row>
    <row r="299" customFormat="false" ht="15" hidden="false" customHeight="false" outlineLevel="0" collapsed="false">
      <c r="A299" s="42"/>
      <c r="B299" s="39"/>
      <c r="C299" s="39"/>
      <c r="D299" s="43"/>
      <c r="E299" s="39"/>
      <c r="F299" s="39"/>
      <c r="G299" s="40" t="str">
        <f aca="false">IF(B299="","",IFERROR(INDEX(설정!$C$22:$C$61,MATCH(B299,설정!$B$22:$B$61,0)),"미분류"))</f>
        <v/>
      </c>
      <c r="H299" s="41" t="str">
        <f aca="false">IF(A299="","",IF(OR(A299&lt;기간별요약!$C$6,A299&gt;기간별요약!$D$6),"기간외",MATCH(A299,기간별요약!$C$6,1)))</f>
        <v/>
      </c>
      <c r="I299" s="40" t="str">
        <f aca="false">IF(G299="","",IF(G299="수입","수입","지출"))</f>
        <v/>
      </c>
    </row>
    <row r="300" customFormat="false" ht="15" hidden="false" customHeight="false" outlineLevel="0" collapsed="false">
      <c r="A300" s="42"/>
      <c r="B300" s="39"/>
      <c r="C300" s="39"/>
      <c r="D300" s="43"/>
      <c r="E300" s="39"/>
      <c r="F300" s="39"/>
      <c r="G300" s="40" t="str">
        <f aca="false">IF(B300="","",IFERROR(INDEX(설정!$C$22:$C$61,MATCH(B300,설정!$B$22:$B$61,0)),"미분류"))</f>
        <v/>
      </c>
      <c r="H300" s="41" t="str">
        <f aca="false">IF(A300="","",IF(OR(A300&lt;기간별요약!$C$6,A300&gt;기간별요약!$D$6),"기간외",MATCH(A300,기간별요약!$C$6,1)))</f>
        <v/>
      </c>
      <c r="I300" s="40" t="str">
        <f aca="false">IF(G300="","",IF(G300="수입","수입","지출"))</f>
        <v/>
      </c>
    </row>
    <row r="301" customFormat="false" ht="15" hidden="false" customHeight="false" outlineLevel="0" collapsed="false">
      <c r="A301" s="42"/>
      <c r="B301" s="39"/>
      <c r="C301" s="39"/>
      <c r="D301" s="43"/>
      <c r="E301" s="39"/>
      <c r="F301" s="39"/>
      <c r="G301" s="40" t="str">
        <f aca="false">IF(B301="","",IFERROR(INDEX(설정!$C$22:$C$61,MATCH(B301,설정!$B$22:$B$61,0)),"미분류"))</f>
        <v/>
      </c>
      <c r="H301" s="41" t="str">
        <f aca="false">IF(A301="","",IF(OR(A301&lt;기간별요약!$C$6,A301&gt;기간별요약!$D$6),"기간외",MATCH(A301,기간별요약!$C$6,1)))</f>
        <v/>
      </c>
      <c r="I301" s="40" t="str">
        <f aca="false">IF(G301="","",IF(G301="수입","수입","지출"))</f>
        <v/>
      </c>
    </row>
    <row r="302" customFormat="false" ht="15" hidden="false" customHeight="false" outlineLevel="0" collapsed="false">
      <c r="A302" s="42"/>
      <c r="B302" s="39"/>
      <c r="C302" s="39"/>
      <c r="D302" s="43"/>
      <c r="E302" s="39"/>
      <c r="F302" s="39"/>
      <c r="G302" s="40" t="str">
        <f aca="false">IF(B302="","",IFERROR(INDEX(설정!$C$22:$C$61,MATCH(B302,설정!$B$22:$B$61,0)),"미분류"))</f>
        <v/>
      </c>
      <c r="H302" s="41" t="str">
        <f aca="false">IF(A302="","",IF(OR(A302&lt;기간별요약!$C$6,A302&gt;기간별요약!$D$6),"기간외",MATCH(A302,기간별요약!$C$6,1)))</f>
        <v/>
      </c>
      <c r="I302" s="40" t="str">
        <f aca="false">IF(G302="","",IF(G302="수입","수입","지출"))</f>
        <v/>
      </c>
    </row>
    <row r="303" customFormat="false" ht="15" hidden="false" customHeight="false" outlineLevel="0" collapsed="false">
      <c r="A303" s="42"/>
      <c r="B303" s="39"/>
      <c r="C303" s="39"/>
      <c r="D303" s="43"/>
      <c r="E303" s="39"/>
      <c r="F303" s="39"/>
      <c r="G303" s="40" t="str">
        <f aca="false">IF(B303="","",IFERROR(INDEX(설정!$C$22:$C$61,MATCH(B303,설정!$B$22:$B$61,0)),"미분류"))</f>
        <v/>
      </c>
      <c r="H303" s="41" t="str">
        <f aca="false">IF(A303="","",IF(OR(A303&lt;기간별요약!$C$6,A303&gt;기간별요약!$D$6),"기간외",MATCH(A303,기간별요약!$C$6,1)))</f>
        <v/>
      </c>
      <c r="I303" s="40" t="str">
        <f aca="false">IF(G303="","",IF(G303="수입","수입","지출"))</f>
        <v/>
      </c>
    </row>
    <row r="304" customFormat="false" ht="15" hidden="false" customHeight="false" outlineLevel="0" collapsed="false">
      <c r="A304" s="42"/>
      <c r="B304" s="39"/>
      <c r="C304" s="39"/>
      <c r="D304" s="43"/>
      <c r="E304" s="39"/>
      <c r="F304" s="39"/>
      <c r="G304" s="40" t="str">
        <f aca="false">IF(B304="","",IFERROR(INDEX(설정!$C$22:$C$61,MATCH(B304,설정!$B$22:$B$61,0)),"미분류"))</f>
        <v/>
      </c>
      <c r="H304" s="41" t="str">
        <f aca="false">IF(A304="","",IF(OR(A304&lt;기간별요약!$C$6,A304&gt;기간별요약!$D$6),"기간외",MATCH(A304,기간별요약!$C$6,1)))</f>
        <v/>
      </c>
      <c r="I304" s="40" t="str">
        <f aca="false">IF(G304="","",IF(G304="수입","수입","지출"))</f>
        <v/>
      </c>
    </row>
    <row r="305" customFormat="false" ht="15" hidden="false" customHeight="false" outlineLevel="0" collapsed="false">
      <c r="A305" s="42"/>
      <c r="B305" s="39"/>
      <c r="C305" s="39"/>
      <c r="D305" s="43"/>
      <c r="E305" s="39"/>
      <c r="F305" s="39"/>
      <c r="G305" s="40" t="str">
        <f aca="false">IF(B305="","",IFERROR(INDEX(설정!$C$22:$C$61,MATCH(B305,설정!$B$22:$B$61,0)),"미분류"))</f>
        <v/>
      </c>
      <c r="H305" s="41" t="str">
        <f aca="false">IF(A305="","",IF(OR(A305&lt;기간별요약!$C$6,A305&gt;기간별요약!$D$6),"기간외",MATCH(A305,기간별요약!$C$6,1)))</f>
        <v/>
      </c>
      <c r="I305" s="40" t="str">
        <f aca="false">IF(G305="","",IF(G305="수입","수입","지출"))</f>
        <v/>
      </c>
    </row>
  </sheetData>
  <autoFilter ref="A5:I305"/>
  <conditionalFormatting sqref="G6:G305">
    <cfRule type="cellIs" priority="2" operator="equal" aboveAverage="0" equalAverage="0" bottom="0" percent="0" rank="0" text="" dxfId="0">
      <formula>"미분류"</formula>
    </cfRule>
  </conditionalFormatting>
  <conditionalFormatting sqref="H6:H305">
    <cfRule type="cellIs" priority="3" operator="equal" aboveAverage="0" equalAverage="0" bottom="0" percent="0" rank="0" text="" dxfId="9">
      <formula>"기간외"</formula>
    </cfRule>
  </conditionalFormatting>
  <conditionalFormatting sqref="A6:F305">
    <cfRule type="expression" priority="4" aboveAverage="0" equalAverage="0" bottom="0" percent="0" rank="0" text="" dxfId="10">
      <formula>$I6="수입"</formula>
    </cfRule>
  </conditionalFormatting>
  <dataValidations count="4">
    <dataValidation allowBlank="true" error="설정 탭에 없는 카테고리예요" errorStyle="warning" operator="between" showDropDown="false" showErrorMessage="true" showInputMessage="false" sqref="B6:B305" type="list">
      <formula1>설정!$B$22:$B$61</formula1>
      <formula2>0</formula2>
    </dataValidation>
    <dataValidation allowBlank="true" errorStyle="stop" operator="between" showDropDown="false" showErrorMessage="false" showInputMessage="false" sqref="E6:E305" type="list">
      <formula1>설정!$F$22:$F$31</formula1>
      <formula2>0</formula2>
    </dataValidation>
    <dataValidation allowBlank="true" error="금액은 0 이상 숫자로 넣어 주세요" errorStyle="stop" operator="greaterThanOrEqual" showDropDown="false" showErrorMessage="true" showInputMessage="false" sqref="D6:D305" type="decimal">
      <formula1>0</formula1>
      <formula2>0</formula2>
    </dataValidation>
    <dataValidation allowBlank="true" error="날짜 형식(예: 2027-01-25)으로 넣어 주세요" errorStyle="warning" operator="between" showDropDown="false" showErrorMessage="true" showInputMessage="false" sqref="A6:A305" type="date">
      <formula1>DATE(2026,1,1)</formula1>
      <formula2>DATE(2028,12,31)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CC8F"/>
    <pageSetUpPr fitToPage="true"/>
  </sheetPr>
  <dimension ref="B2:M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4"/>
    <col collapsed="false" customWidth="true" hidden="false" outlineLevel="0" max="6" min="3" style="0" width="13"/>
    <col collapsed="false" customWidth="true" hidden="false" outlineLevel="0" max="7" min="7" style="0" width="3"/>
    <col collapsed="false" customWidth="true" hidden="false" outlineLevel="0" max="8" min="8" style="0" width="6"/>
    <col collapsed="false" customWidth="true" hidden="false" outlineLevel="0" max="9" min="9" style="0" width="16"/>
    <col collapsed="false" customWidth="true" hidden="false" outlineLevel="0" max="10" min="10" style="0" width="13"/>
    <col collapsed="false" customWidth="true" hidden="false" outlineLevel="0" max="11" min="11" style="0" width="3"/>
    <col collapsed="false" customWidth="true" hidden="true" outlineLevel="0" max="12" min="12" style="0" width="3"/>
    <col collapsed="false" customWidth="true" hidden="true" outlineLevel="0" max="13" min="13" style="0" width="13"/>
  </cols>
  <sheetData>
    <row r="2" customFormat="false" ht="23.85" hidden="false" customHeight="false" outlineLevel="0" collapsed="false">
      <c r="B2" s="44" t="s">
        <v>116</v>
      </c>
    </row>
    <row r="3" customFormat="false" ht="15" hidden="false" customHeight="false" outlineLevel="0" collapsed="false">
      <c r="B3" s="15" t="s">
        <v>117</v>
      </c>
    </row>
    <row r="4" customFormat="false" ht="15" hidden="false" customHeight="false" outlineLevel="0" collapsed="false">
      <c r="B4" s="16" t="s">
        <v>46</v>
      </c>
      <c r="C4" s="4"/>
      <c r="D4" s="4"/>
      <c r="E4" s="4"/>
      <c r="F4" s="4"/>
      <c r="G4" s="4"/>
      <c r="H4" s="4"/>
      <c r="I4" s="4"/>
      <c r="J4" s="4"/>
      <c r="K4" s="4"/>
    </row>
    <row r="5" customFormat="false" ht="15" hidden="false" customHeight="false" outlineLevel="0" collapsed="false">
      <c r="E5" s="45" t="s">
        <v>118</v>
      </c>
      <c r="F5" s="45" t="s">
        <v>119</v>
      </c>
    </row>
    <row r="6" customFormat="false" ht="15" hidden="false" customHeight="false" outlineLevel="0" collapsed="false">
      <c r="B6" s="17" t="s">
        <v>120</v>
      </c>
      <c r="C6" s="46" t="s">
        <v>121</v>
      </c>
      <c r="D6" s="47" t="n">
        <f aca="false">IFERROR(MATCH(C6,기간별요약!$B$6,0),1)</f>
        <v>1</v>
      </c>
      <c r="E6" s="48" t="n">
        <f aca="false">INDEX(기간별요약!$C$6,$D$6)</f>
        <v>46412</v>
      </c>
      <c r="F6" s="48" t="n">
        <f aca="false">INDEX(기간별요약!$D$6,$D$6)</f>
        <v>46442</v>
      </c>
    </row>
    <row r="8" customFormat="false" ht="15" hidden="false" customHeight="false" outlineLevel="0" collapsed="false">
      <c r="B8" s="49" t="s">
        <v>71</v>
      </c>
      <c r="C8" s="49" t="s">
        <v>122</v>
      </c>
      <c r="D8" s="49" t="s">
        <v>123</v>
      </c>
      <c r="E8" s="49" t="s">
        <v>124</v>
      </c>
      <c r="F8" s="49" t="s">
        <v>125</v>
      </c>
    </row>
    <row r="9" customFormat="false" ht="30" hidden="false" customHeight="true" outlineLevel="0" collapsed="false">
      <c r="B9" s="50" t="n">
        <f aca="false">INDEX(기간별요약!$E$6,$D$6)</f>
        <v>2500000</v>
      </c>
      <c r="C9" s="50" t="n">
        <f aca="false">INDEX(기간별요약!$K$6,$D$6)</f>
        <v>64000</v>
      </c>
      <c r="D9" s="50" t="n">
        <f aca="false">INDEX(기간별요약!$L$6,$D$6)</f>
        <v>2436000</v>
      </c>
      <c r="E9" s="50" t="n">
        <f aca="false">INDEX(기간별요약!$H$6,$D$6)+INDEX(기간별요약!$I$6,$D$6)</f>
        <v>0</v>
      </c>
      <c r="F9" s="51" t="n">
        <f aca="false">INDEX(기간별요약!$M$6,$D$6)</f>
        <v>0</v>
      </c>
    </row>
    <row r="11" customFormat="false" ht="19.4" hidden="false" customHeight="false" outlineLevel="0" collapsed="false">
      <c r="B11" s="23" t="s">
        <v>126</v>
      </c>
      <c r="I11" s="23" t="s">
        <v>127</v>
      </c>
    </row>
    <row r="12" customFormat="false" ht="21.75" hidden="false" customHeight="true" outlineLevel="0" collapsed="false">
      <c r="B12" s="24" t="s">
        <v>56</v>
      </c>
      <c r="C12" s="24" t="s">
        <v>60</v>
      </c>
      <c r="D12" s="24" t="s">
        <v>128</v>
      </c>
      <c r="E12" s="24" t="s">
        <v>129</v>
      </c>
      <c r="F12" s="24" t="s">
        <v>130</v>
      </c>
      <c r="I12" s="24" t="s">
        <v>75</v>
      </c>
      <c r="J12" s="24" t="s">
        <v>69</v>
      </c>
    </row>
    <row r="13" customFormat="false" ht="15" hidden="false" customHeight="false" outlineLevel="0" collapsed="false">
      <c r="B13" s="52" t="str">
        <f aca="false">설정!B12</f>
        <v>생활비</v>
      </c>
      <c r="C13" s="53" t="n">
        <f aca="false">설정!F12</f>
        <v>1000000</v>
      </c>
      <c r="D13" s="53" t="n">
        <f aca="false">INDEX(기간별요약!$F$6,$D$6)</f>
        <v>9000</v>
      </c>
      <c r="E13" s="54" t="n">
        <f aca="false">C13-D13</f>
        <v>991000</v>
      </c>
      <c r="F13" s="55" t="n">
        <f aca="false">IF(C13=0,0,D13/C13)</f>
        <v>0.009</v>
      </c>
      <c r="I13" s="12" t="str">
        <f aca="false">IF(L13&lt;=0,"",INDEX($B$22:$B$61,MATCH(L13,$M$22:$M$61,0)))</f>
        <v>통신비</v>
      </c>
      <c r="J13" s="53" t="n">
        <f aca="false">IF(L13&lt;=0,0,ROUND(L13,0))</f>
        <v>55000</v>
      </c>
      <c r="L13" s="0" t="n">
        <f aca="false">LARGE($M$22:$M$61,1)</f>
        <v>55000.000031</v>
      </c>
    </row>
    <row r="14" customFormat="false" ht="15" hidden="false" customHeight="false" outlineLevel="0" collapsed="false">
      <c r="B14" s="52" t="str">
        <f aca="false">설정!B13</f>
        <v>고정비</v>
      </c>
      <c r="C14" s="53" t="n">
        <f aca="false">설정!F13</f>
        <v>625000</v>
      </c>
      <c r="D14" s="53" t="n">
        <f aca="false">INDEX(기간별요약!$G$6,$D$6)</f>
        <v>55000</v>
      </c>
      <c r="E14" s="54" t="n">
        <f aca="false">C14-D14</f>
        <v>570000</v>
      </c>
      <c r="F14" s="55" t="n">
        <f aca="false">IF(C14=0,0,D14/C14)</f>
        <v>0.088</v>
      </c>
      <c r="I14" s="12" t="str">
        <f aca="false">IF(L14&lt;=0,"",INDEX($B$22:$B$61,MATCH(L14,$M$22:$M$61,0)))</f>
        <v>식비</v>
      </c>
      <c r="J14" s="53" t="n">
        <f aca="false">IF(L14&lt;=0,0,ROUND(L14,0))</f>
        <v>9000</v>
      </c>
      <c r="L14" s="0" t="n">
        <f aca="false">LARGE($M$22:$M$61,2)</f>
        <v>9000.000022</v>
      </c>
    </row>
    <row r="15" customFormat="false" ht="15" hidden="false" customHeight="false" outlineLevel="0" collapsed="false">
      <c r="B15" s="52" t="str">
        <f aca="false">설정!B14</f>
        <v>저축</v>
      </c>
      <c r="C15" s="53" t="n">
        <f aca="false">설정!F14</f>
        <v>500000</v>
      </c>
      <c r="D15" s="53" t="n">
        <f aca="false">INDEX(기간별요약!$H$6,$D$6)</f>
        <v>0</v>
      </c>
      <c r="E15" s="54" t="n">
        <f aca="false">C15-D15</f>
        <v>500000</v>
      </c>
      <c r="F15" s="55" t="n">
        <f aca="false">IF(C15=0,0,D15/C15)</f>
        <v>0</v>
      </c>
      <c r="I15" s="12" t="str">
        <f aca="false">IF(L15&lt;=0,"",INDEX($B$22:$B$61,MATCH(L15,$M$22:$M$61,0)))</f>
        <v/>
      </c>
      <c r="J15" s="53" t="n">
        <f aca="false">IF(L15&lt;=0,0,ROUND(L15,0))</f>
        <v>0</v>
      </c>
      <c r="L15" s="0" t="n">
        <f aca="false">LARGE($M$22:$M$61,3)</f>
        <v>0</v>
      </c>
    </row>
    <row r="16" customFormat="false" ht="15" hidden="false" customHeight="false" outlineLevel="0" collapsed="false">
      <c r="B16" s="52" t="str">
        <f aca="false">설정!B15</f>
        <v>비상금</v>
      </c>
      <c r="C16" s="53" t="n">
        <f aca="false">설정!F15</f>
        <v>250000</v>
      </c>
      <c r="D16" s="53" t="n">
        <f aca="false">INDEX(기간별요약!$I$6,$D$6)</f>
        <v>0</v>
      </c>
      <c r="E16" s="54" t="n">
        <f aca="false">C16-D16</f>
        <v>250000</v>
      </c>
      <c r="F16" s="55" t="n">
        <f aca="false">IF(C16=0,0,D16/C16)</f>
        <v>0</v>
      </c>
      <c r="I16" s="12" t="str">
        <f aca="false">IF(L16&lt;=0,"",INDEX($B$22:$B$61,MATCH(L16,$M$22:$M$61,0)))</f>
        <v/>
      </c>
      <c r="J16" s="53" t="n">
        <f aca="false">IF(L16&lt;=0,0,ROUND(L16,0))</f>
        <v>0</v>
      </c>
      <c r="L16" s="0" t="n">
        <f aca="false">LARGE($M$22:$M$61,4)</f>
        <v>0</v>
      </c>
    </row>
    <row r="17" customFormat="false" ht="15" hidden="false" customHeight="false" outlineLevel="0" collapsed="false">
      <c r="B17" s="52" t="str">
        <f aca="false">설정!B16</f>
        <v>기타</v>
      </c>
      <c r="C17" s="53" t="n">
        <f aca="false">설정!F16</f>
        <v>125000</v>
      </c>
      <c r="D17" s="53" t="n">
        <f aca="false">INDEX(기간별요약!$J$6,$D$6)</f>
        <v>0</v>
      </c>
      <c r="E17" s="54" t="n">
        <f aca="false">C17-D17</f>
        <v>125000</v>
      </c>
      <c r="F17" s="55" t="n">
        <f aca="false">IF(C17=0,0,D17/C17)</f>
        <v>0</v>
      </c>
      <c r="I17" s="12" t="str">
        <f aca="false">IF(L17&lt;=0,"",INDEX($B$22:$B$61,MATCH(L17,$M$22:$M$61,0)))</f>
        <v/>
      </c>
      <c r="J17" s="53" t="n">
        <f aca="false">IF(L17&lt;=0,0,ROUND(L17,0))</f>
        <v>0</v>
      </c>
      <c r="L17" s="0" t="n">
        <f aca="false">LARGE($M$22:$M$61,5)</f>
        <v>0</v>
      </c>
    </row>
    <row r="18" customFormat="false" ht="15" hidden="false" customHeight="false" outlineLevel="0" collapsed="false">
      <c r="B18" s="52" t="s">
        <v>70</v>
      </c>
      <c r="C18" s="56" t="n">
        <f aca="false">SUM(C13:C17)</f>
        <v>2500000</v>
      </c>
      <c r="D18" s="56" t="n">
        <f aca="false">SUM(D13:D17)</f>
        <v>64000</v>
      </c>
      <c r="E18" s="56" t="n">
        <f aca="false">SUM(E13:E17)</f>
        <v>2436000</v>
      </c>
      <c r="F18" s="57" t="n">
        <f aca="false">IF(C18=0,0,D18/C18)</f>
        <v>0.0256</v>
      </c>
      <c r="I18" s="12" t="str">
        <f aca="false">IF(L18&lt;=0,"",INDEX($B$22:$B$61,MATCH(L18,$M$22:$M$61,0)))</f>
        <v/>
      </c>
      <c r="J18" s="53" t="n">
        <f aca="false">IF(L18&lt;=0,0,ROUND(L18,0))</f>
        <v>0</v>
      </c>
      <c r="L18" s="0" t="n">
        <f aca="false">LARGE($M$22:$M$61,6)</f>
        <v>0</v>
      </c>
    </row>
    <row r="19" customFormat="false" ht="15" hidden="false" customHeight="false" outlineLevel="0" collapsed="false">
      <c r="I19" s="12" t="str">
        <f aca="false">IF(L19&lt;=0,"",INDEX($B$22:$B$61,MATCH(L19,$M$22:$M$61,0)))</f>
        <v/>
      </c>
      <c r="J19" s="53" t="n">
        <f aca="false">IF(L19&lt;=0,0,ROUND(L19,0))</f>
        <v>0</v>
      </c>
      <c r="L19" s="0" t="n">
        <f aca="false">LARGE($M$22:$M$61,7)</f>
        <v>0</v>
      </c>
    </row>
    <row r="20" customFormat="false" ht="19.4" hidden="false" customHeight="false" outlineLevel="0" collapsed="false">
      <c r="B20" s="23" t="s">
        <v>131</v>
      </c>
      <c r="I20" s="12" t="s">
        <v>132</v>
      </c>
      <c r="J20" s="53" t="n">
        <f aca="false">MAX(0,SUMIF($C$22:$C$61,"&lt;&gt;수입",$E$22:$E$61)-SUM(J13:J19))</f>
        <v>0</v>
      </c>
    </row>
    <row r="21" customFormat="false" ht="21.75" hidden="false" customHeight="true" outlineLevel="0" collapsed="false">
      <c r="B21" s="24" t="s">
        <v>75</v>
      </c>
      <c r="C21" s="24" t="s">
        <v>56</v>
      </c>
      <c r="D21" s="24" t="s">
        <v>133</v>
      </c>
      <c r="E21" s="24" t="s">
        <v>134</v>
      </c>
      <c r="F21" s="24" t="s">
        <v>135</v>
      </c>
    </row>
    <row r="22" customFormat="false" ht="15" hidden="false" customHeight="false" outlineLevel="0" collapsed="false">
      <c r="B22" s="12" t="str">
        <f aca="false">IF(설정!B22="","",설정!B22)</f>
        <v>식비</v>
      </c>
      <c r="C22" s="58" t="str">
        <f aca="false">IF(B22="","",설정!C22)</f>
        <v>생활비</v>
      </c>
      <c r="D22" s="53" t="n">
        <f aca="false">IF(OR(B22="",설정!D22=""),"",설정!D22)</f>
        <v>400000</v>
      </c>
      <c r="E22" s="53" t="n">
        <f aca="false">IF(B22="","",SUMIFS(거래입력!$D$6:$D$305,거래입력!$B$6:$B$305,B22,거래입력!$H$6:$H$305,$D$6))</f>
        <v>9000</v>
      </c>
      <c r="F22" s="53" t="n">
        <f aca="false">IF(OR(B22="",D22=""),"",D22-E22)</f>
        <v>391000</v>
      </c>
      <c r="M22" s="0" t="n">
        <f aca="false">IF(B22="",0,IF(C22="수입",0,IF(E22&gt;0,E22+ROW()/1000000,0)))</f>
        <v>9000.000022</v>
      </c>
    </row>
    <row r="23" customFormat="false" ht="15" hidden="false" customHeight="false" outlineLevel="0" collapsed="false">
      <c r="B23" s="12" t="str">
        <f aca="false">IF(설정!B23="","",설정!B23)</f>
        <v>카페·간식</v>
      </c>
      <c r="C23" s="58" t="str">
        <f aca="false">IF(B23="","",설정!C23)</f>
        <v>생활비</v>
      </c>
      <c r="D23" s="53" t="n">
        <f aca="false">IF(OR(B23="",설정!D23=""),"",설정!D23)</f>
        <v>80000</v>
      </c>
      <c r="E23" s="53" t="n">
        <f aca="false">IF(B23="","",SUMIFS(거래입력!$D$6:$D$305,거래입력!$B$6:$B$305,B23,거래입력!$H$6:$H$305,$D$6))</f>
        <v>0</v>
      </c>
      <c r="F23" s="53" t="n">
        <f aca="false">IF(OR(B23="",D23=""),"",D23-E23)</f>
        <v>80000</v>
      </c>
      <c r="M23" s="0" t="n">
        <f aca="false">IF(B23="",0,IF(C23="수입",0,IF(E23&gt;0,E23+ROW()/1000000,0)))</f>
        <v>0</v>
      </c>
    </row>
    <row r="24" customFormat="false" ht="15" hidden="false" customHeight="false" outlineLevel="0" collapsed="false">
      <c r="B24" s="12" t="str">
        <f aca="false">IF(설정!B24="","",설정!B24)</f>
        <v>생활용품</v>
      </c>
      <c r="C24" s="58" t="str">
        <f aca="false">IF(B24="","",설정!C24)</f>
        <v>생활비</v>
      </c>
      <c r="D24" s="53" t="n">
        <f aca="false">IF(OR(B24="",설정!D24=""),"",설정!D24)</f>
        <v>60000</v>
      </c>
      <c r="E24" s="53" t="n">
        <f aca="false">IF(B24="","",SUMIFS(거래입력!$D$6:$D$305,거래입력!$B$6:$B$305,B24,거래입력!$H$6:$H$305,$D$6))</f>
        <v>0</v>
      </c>
      <c r="F24" s="53" t="n">
        <f aca="false">IF(OR(B24="",D24=""),"",D24-E24)</f>
        <v>60000</v>
      </c>
      <c r="M24" s="0" t="n">
        <f aca="false">IF(B24="",0,IF(C24="수입",0,IF(E24&gt;0,E24+ROW()/1000000,0)))</f>
        <v>0</v>
      </c>
    </row>
    <row r="25" customFormat="false" ht="15" hidden="false" customHeight="false" outlineLevel="0" collapsed="false">
      <c r="B25" s="12" t="str">
        <f aca="false">IF(설정!B25="","",설정!B25)</f>
        <v>교통</v>
      </c>
      <c r="C25" s="58" t="str">
        <f aca="false">IF(B25="","",설정!C25)</f>
        <v>생활비</v>
      </c>
      <c r="D25" s="53" t="n">
        <f aca="false">IF(OR(B25="",설정!D25=""),"",설정!D25)</f>
        <v>100000</v>
      </c>
      <c r="E25" s="53" t="n">
        <f aca="false">IF(B25="","",SUMIFS(거래입력!$D$6:$D$305,거래입력!$B$6:$B$305,B25,거래입력!$H$6:$H$305,$D$6))</f>
        <v>0</v>
      </c>
      <c r="F25" s="53" t="n">
        <f aca="false">IF(OR(B25="",D25=""),"",D25-E25)</f>
        <v>100000</v>
      </c>
      <c r="M25" s="0" t="n">
        <f aca="false">IF(B25="",0,IF(C25="수입",0,IF(E25&gt;0,E25+ROW()/1000000,0)))</f>
        <v>0</v>
      </c>
    </row>
    <row r="26" customFormat="false" ht="15" hidden="false" customHeight="false" outlineLevel="0" collapsed="false">
      <c r="B26" s="12" t="str">
        <f aca="false">IF(설정!B26="","",설정!B26)</f>
        <v>쇼핑·의류</v>
      </c>
      <c r="C26" s="58" t="str">
        <f aca="false">IF(B26="","",설정!C26)</f>
        <v>생활비</v>
      </c>
      <c r="D26" s="53" t="n">
        <f aca="false">IF(OR(B26="",설정!D26=""),"",설정!D26)</f>
        <v>100000</v>
      </c>
      <c r="E26" s="53" t="n">
        <f aca="false">IF(B26="","",SUMIFS(거래입력!$D$6:$D$305,거래입력!$B$6:$B$305,B26,거래입력!$H$6:$H$305,$D$6))</f>
        <v>0</v>
      </c>
      <c r="F26" s="53" t="n">
        <f aca="false">IF(OR(B26="",D26=""),"",D26-E26)</f>
        <v>100000</v>
      </c>
      <c r="M26" s="0" t="n">
        <f aca="false">IF(B26="",0,IF(C26="수입",0,IF(E26&gt;0,E26+ROW()/1000000,0)))</f>
        <v>0</v>
      </c>
    </row>
    <row r="27" customFormat="false" ht="15" hidden="false" customHeight="false" outlineLevel="0" collapsed="false">
      <c r="B27" s="12" t="str">
        <f aca="false">IF(설정!B27="","",설정!B27)</f>
        <v>문화·여가</v>
      </c>
      <c r="C27" s="58" t="str">
        <f aca="false">IF(B27="","",설정!C27)</f>
        <v>생활비</v>
      </c>
      <c r="D27" s="53" t="n">
        <f aca="false">IF(OR(B27="",설정!D27=""),"",설정!D27)</f>
        <v>80000</v>
      </c>
      <c r="E27" s="53" t="n">
        <f aca="false">IF(B27="","",SUMIFS(거래입력!$D$6:$D$305,거래입력!$B$6:$B$305,B27,거래입력!$H$6:$H$305,$D$6))</f>
        <v>0</v>
      </c>
      <c r="F27" s="53" t="n">
        <f aca="false">IF(OR(B27="",D27=""),"",D27-E27)</f>
        <v>80000</v>
      </c>
      <c r="M27" s="0" t="n">
        <f aca="false">IF(B27="",0,IF(C27="수입",0,IF(E27&gt;0,E27+ROW()/1000000,0)))</f>
        <v>0</v>
      </c>
    </row>
    <row r="28" customFormat="false" ht="15" hidden="false" customHeight="false" outlineLevel="0" collapsed="false">
      <c r="B28" s="12" t="str">
        <f aca="false">IF(설정!B28="","",설정!B28)</f>
        <v>의료·건강</v>
      </c>
      <c r="C28" s="58" t="str">
        <f aca="false">IF(B28="","",설정!C28)</f>
        <v>생활비</v>
      </c>
      <c r="D28" s="53" t="str">
        <f aca="false">IF(OR(B28="",설정!D28=""),"",설정!D28)</f>
        <v/>
      </c>
      <c r="E28" s="53" t="n">
        <f aca="false">IF(B28="","",SUMIFS(거래입력!$D$6:$D$305,거래입력!$B$6:$B$305,B28,거래입력!$H$6:$H$305,$D$6))</f>
        <v>0</v>
      </c>
      <c r="F28" s="53" t="str">
        <f aca="false">IF(OR(B28="",D28=""),"",D28-E28)</f>
        <v/>
      </c>
      <c r="M28" s="0" t="n">
        <f aca="false">IF(B28="",0,IF(C28="수입",0,IF(E28&gt;0,E28+ROW()/1000000,0)))</f>
        <v>0</v>
      </c>
    </row>
    <row r="29" customFormat="false" ht="15" hidden="false" customHeight="false" outlineLevel="0" collapsed="false">
      <c r="B29" s="12" t="str">
        <f aca="false">IF(설정!B29="","",설정!B29)</f>
        <v>경조사·선물</v>
      </c>
      <c r="C29" s="58" t="str">
        <f aca="false">IF(B29="","",설정!C29)</f>
        <v>생활비</v>
      </c>
      <c r="D29" s="53" t="str">
        <f aca="false">IF(OR(B29="",설정!D29=""),"",설정!D29)</f>
        <v/>
      </c>
      <c r="E29" s="53" t="n">
        <f aca="false">IF(B29="","",SUMIFS(거래입력!$D$6:$D$305,거래입력!$B$6:$B$305,B29,거래입력!$H$6:$H$305,$D$6))</f>
        <v>0</v>
      </c>
      <c r="F29" s="53" t="str">
        <f aca="false">IF(OR(B29="",D29=""),"",D29-E29)</f>
        <v/>
      </c>
      <c r="M29" s="0" t="n">
        <f aca="false">IF(B29="",0,IF(C29="수입",0,IF(E29&gt;0,E29+ROW()/1000000,0)))</f>
        <v>0</v>
      </c>
    </row>
    <row r="30" customFormat="false" ht="15" hidden="false" customHeight="false" outlineLevel="0" collapsed="false">
      <c r="B30" s="12" t="str">
        <f aca="false">IF(설정!B30="","",설정!B30)</f>
        <v>월세·관리비</v>
      </c>
      <c r="C30" s="58" t="str">
        <f aca="false">IF(B30="","",설정!C30)</f>
        <v>고정비</v>
      </c>
      <c r="D30" s="53" t="str">
        <f aca="false">IF(OR(B30="",설정!D30=""),"",설정!D30)</f>
        <v/>
      </c>
      <c r="E30" s="53" t="n">
        <f aca="false">IF(B30="","",SUMIFS(거래입력!$D$6:$D$305,거래입력!$B$6:$B$305,B30,거래입력!$H$6:$H$305,$D$6))</f>
        <v>0</v>
      </c>
      <c r="F30" s="53" t="str">
        <f aca="false">IF(OR(B30="",D30=""),"",D30-E30)</f>
        <v/>
      </c>
      <c r="M30" s="0" t="n">
        <f aca="false">IF(B30="",0,IF(C30="수입",0,IF(E30&gt;0,E30+ROW()/1000000,0)))</f>
        <v>0</v>
      </c>
    </row>
    <row r="31" customFormat="false" ht="15" hidden="false" customHeight="false" outlineLevel="0" collapsed="false">
      <c r="B31" s="12" t="str">
        <f aca="false">IF(설정!B31="","",설정!B31)</f>
        <v>통신비</v>
      </c>
      <c r="C31" s="58" t="str">
        <f aca="false">IF(B31="","",설정!C31)</f>
        <v>고정비</v>
      </c>
      <c r="D31" s="53" t="str">
        <f aca="false">IF(OR(B31="",설정!D31=""),"",설정!D31)</f>
        <v/>
      </c>
      <c r="E31" s="53" t="n">
        <f aca="false">IF(B31="","",SUMIFS(거래입력!$D$6:$D$305,거래입력!$B$6:$B$305,B31,거래입력!$H$6:$H$305,$D$6))</f>
        <v>55000</v>
      </c>
      <c r="F31" s="53" t="str">
        <f aca="false">IF(OR(B31="",D31=""),"",D31-E31)</f>
        <v/>
      </c>
      <c r="M31" s="0" t="n">
        <f aca="false">IF(B31="",0,IF(C31="수입",0,IF(E31&gt;0,E31+ROW()/1000000,0)))</f>
        <v>55000.000031</v>
      </c>
    </row>
    <row r="32" customFormat="false" ht="15" hidden="false" customHeight="false" outlineLevel="0" collapsed="false">
      <c r="B32" s="12" t="str">
        <f aca="false">IF(설정!B32="","",설정!B32)</f>
        <v>보험료</v>
      </c>
      <c r="C32" s="58" t="str">
        <f aca="false">IF(B32="","",설정!C32)</f>
        <v>고정비</v>
      </c>
      <c r="D32" s="53" t="str">
        <f aca="false">IF(OR(B32="",설정!D32=""),"",설정!D32)</f>
        <v/>
      </c>
      <c r="E32" s="53" t="n">
        <f aca="false">IF(B32="","",SUMIFS(거래입력!$D$6:$D$305,거래입력!$B$6:$B$305,B32,거래입력!$H$6:$H$305,$D$6))</f>
        <v>0</v>
      </c>
      <c r="F32" s="53" t="str">
        <f aca="false">IF(OR(B32="",D32=""),"",D32-E32)</f>
        <v/>
      </c>
      <c r="M32" s="0" t="n">
        <f aca="false">IF(B32="",0,IF(C32="수입",0,IF(E32&gt;0,E32+ROW()/1000000,0)))</f>
        <v>0</v>
      </c>
    </row>
    <row r="33" customFormat="false" ht="15" hidden="false" customHeight="false" outlineLevel="0" collapsed="false">
      <c r="B33" s="12" t="str">
        <f aca="false">IF(설정!B33="","",설정!B33)</f>
        <v>구독료</v>
      </c>
      <c r="C33" s="58" t="str">
        <f aca="false">IF(B33="","",설정!C33)</f>
        <v>고정비</v>
      </c>
      <c r="D33" s="53" t="str">
        <f aca="false">IF(OR(B33="",설정!D33=""),"",설정!D33)</f>
        <v/>
      </c>
      <c r="E33" s="53" t="n">
        <f aca="false">IF(B33="","",SUMIFS(거래입력!$D$6:$D$305,거래입력!$B$6:$B$305,B33,거래입력!$H$6:$H$305,$D$6))</f>
        <v>0</v>
      </c>
      <c r="F33" s="53" t="str">
        <f aca="false">IF(OR(B33="",D33=""),"",D33-E33)</f>
        <v/>
      </c>
      <c r="M33" s="0" t="n">
        <f aca="false">IF(B33="",0,IF(C33="수입",0,IF(E33&gt;0,E33+ROW()/1000000,0)))</f>
        <v>0</v>
      </c>
    </row>
    <row r="34" customFormat="false" ht="15" hidden="false" customHeight="false" outlineLevel="0" collapsed="false">
      <c r="B34" s="12" t="str">
        <f aca="false">IF(설정!B34="","",설정!B34)</f>
        <v>대출 상환</v>
      </c>
      <c r="C34" s="58" t="str">
        <f aca="false">IF(B34="","",설정!C34)</f>
        <v>고정비</v>
      </c>
      <c r="D34" s="53" t="str">
        <f aca="false">IF(OR(B34="",설정!D34=""),"",설정!D34)</f>
        <v/>
      </c>
      <c r="E34" s="53" t="n">
        <f aca="false">IF(B34="","",SUMIFS(거래입력!$D$6:$D$305,거래입력!$B$6:$B$305,B34,거래입력!$H$6:$H$305,$D$6))</f>
        <v>0</v>
      </c>
      <c r="F34" s="53" t="str">
        <f aca="false">IF(OR(B34="",D34=""),"",D34-E34)</f>
        <v/>
      </c>
      <c r="M34" s="0" t="n">
        <f aca="false">IF(B34="",0,IF(C34="수입",0,IF(E34&gt;0,E34+ROW()/1000000,0)))</f>
        <v>0</v>
      </c>
    </row>
    <row r="35" customFormat="false" ht="15" hidden="false" customHeight="false" outlineLevel="0" collapsed="false">
      <c r="B35" s="12" t="str">
        <f aca="false">IF(설정!B35="","",설정!B35)</f>
        <v>적금</v>
      </c>
      <c r="C35" s="58" t="str">
        <f aca="false">IF(B35="","",설정!C35)</f>
        <v>저축</v>
      </c>
      <c r="D35" s="53" t="str">
        <f aca="false">IF(OR(B35="",설정!D35=""),"",설정!D35)</f>
        <v/>
      </c>
      <c r="E35" s="53" t="n">
        <f aca="false">IF(B35="","",SUMIFS(거래입력!$D$6:$D$305,거래입력!$B$6:$B$305,B35,거래입력!$H$6:$H$305,$D$6))</f>
        <v>0</v>
      </c>
      <c r="F35" s="53" t="str">
        <f aca="false">IF(OR(B35="",D35=""),"",D35-E35)</f>
        <v/>
      </c>
      <c r="M35" s="0" t="n">
        <f aca="false">IF(B35="",0,IF(C35="수입",0,IF(E35&gt;0,E35+ROW()/1000000,0)))</f>
        <v>0</v>
      </c>
    </row>
    <row r="36" customFormat="false" ht="15" hidden="false" customHeight="false" outlineLevel="0" collapsed="false">
      <c r="B36" s="12" t="str">
        <f aca="false">IF(설정!B36="","",설정!B36)</f>
        <v>청약</v>
      </c>
      <c r="C36" s="58" t="str">
        <f aca="false">IF(B36="","",설정!C36)</f>
        <v>저축</v>
      </c>
      <c r="D36" s="53" t="str">
        <f aca="false">IF(OR(B36="",설정!D36=""),"",설정!D36)</f>
        <v/>
      </c>
      <c r="E36" s="53" t="n">
        <f aca="false">IF(B36="","",SUMIFS(거래입력!$D$6:$D$305,거래입력!$B$6:$B$305,B36,거래입력!$H$6:$H$305,$D$6))</f>
        <v>0</v>
      </c>
      <c r="F36" s="53" t="str">
        <f aca="false">IF(OR(B36="",D36=""),"",D36-E36)</f>
        <v/>
      </c>
      <c r="M36" s="0" t="n">
        <f aca="false">IF(B36="",0,IF(C36="수입",0,IF(E36&gt;0,E36+ROW()/1000000,0)))</f>
        <v>0</v>
      </c>
    </row>
    <row r="37" customFormat="false" ht="15" hidden="false" customHeight="false" outlineLevel="0" collapsed="false">
      <c r="B37" s="12" t="str">
        <f aca="false">IF(설정!B37="","",설정!B37)</f>
        <v>비상금 모으기</v>
      </c>
      <c r="C37" s="58" t="str">
        <f aca="false">IF(B37="","",설정!C37)</f>
        <v>비상금</v>
      </c>
      <c r="D37" s="53" t="str">
        <f aca="false">IF(OR(B37="",설정!D37=""),"",설정!D37)</f>
        <v/>
      </c>
      <c r="E37" s="53" t="n">
        <f aca="false">IF(B37="","",SUMIFS(거래입력!$D$6:$D$305,거래입력!$B$6:$B$305,B37,거래입력!$H$6:$H$305,$D$6))</f>
        <v>0</v>
      </c>
      <c r="F37" s="53" t="str">
        <f aca="false">IF(OR(B37="",D37=""),"",D37-E37)</f>
        <v/>
      </c>
      <c r="M37" s="0" t="n">
        <f aca="false">IF(B37="",0,IF(C37="수입",0,IF(E37&gt;0,E37+ROW()/1000000,0)))</f>
        <v>0</v>
      </c>
    </row>
    <row r="38" customFormat="false" ht="15" hidden="false" customHeight="false" outlineLevel="0" collapsed="false">
      <c r="B38" s="12" t="str">
        <f aca="false">IF(설정!B38="","",설정!B38)</f>
        <v>비상금 사용</v>
      </c>
      <c r="C38" s="58" t="str">
        <f aca="false">IF(B38="","",설정!C38)</f>
        <v>비상금</v>
      </c>
      <c r="D38" s="53" t="str">
        <f aca="false">IF(OR(B38="",설정!D38=""),"",설정!D38)</f>
        <v/>
      </c>
      <c r="E38" s="53" t="n">
        <f aca="false">IF(B38="","",SUMIFS(거래입력!$D$6:$D$305,거래입력!$B$6:$B$305,B38,거래입력!$H$6:$H$305,$D$6))</f>
        <v>0</v>
      </c>
      <c r="F38" s="53" t="str">
        <f aca="false">IF(OR(B38="",D38=""),"",D38-E38)</f>
        <v/>
      </c>
      <c r="M38" s="0" t="n">
        <f aca="false">IF(B38="",0,IF(C38="수입",0,IF(E38&gt;0,E38+ROW()/1000000,0)))</f>
        <v>0</v>
      </c>
    </row>
    <row r="39" customFormat="false" ht="15" hidden="false" customHeight="false" outlineLevel="0" collapsed="false">
      <c r="B39" s="12" t="str">
        <f aca="false">IF(설정!B39="","",설정!B39)</f>
        <v>기타 지출</v>
      </c>
      <c r="C39" s="58" t="str">
        <f aca="false">IF(B39="","",설정!C39)</f>
        <v>기타</v>
      </c>
      <c r="D39" s="53" t="str">
        <f aca="false">IF(OR(B39="",설정!D39=""),"",설정!D39)</f>
        <v/>
      </c>
      <c r="E39" s="53" t="n">
        <f aca="false">IF(B39="","",SUMIFS(거래입력!$D$6:$D$305,거래입력!$B$6:$B$305,B39,거래입력!$H$6:$H$305,$D$6))</f>
        <v>0</v>
      </c>
      <c r="F39" s="53" t="str">
        <f aca="false">IF(OR(B39="",D39=""),"",D39-E39)</f>
        <v/>
      </c>
      <c r="M39" s="0" t="n">
        <f aca="false">IF(B39="",0,IF(C39="수입",0,IF(E39&gt;0,E39+ROW()/1000000,0)))</f>
        <v>0</v>
      </c>
    </row>
    <row r="40" customFormat="false" ht="15" hidden="false" customHeight="false" outlineLevel="0" collapsed="false">
      <c r="B40" s="12" t="str">
        <f aca="false">IF(설정!B40="","",설정!B40)</f>
        <v>월급</v>
      </c>
      <c r="C40" s="58" t="str">
        <f aca="false">IF(B40="","",설정!C40)</f>
        <v>수입</v>
      </c>
      <c r="D40" s="53" t="str">
        <f aca="false">IF(OR(B40="",설정!D40=""),"",설정!D40)</f>
        <v/>
      </c>
      <c r="E40" s="53" t="n">
        <f aca="false">IF(B40="","",SUMIFS(거래입력!$D$6:$D$305,거래입력!$B$6:$B$305,B40,거래입력!$H$6:$H$305,$D$6))</f>
        <v>2500000</v>
      </c>
      <c r="F40" s="53" t="str">
        <f aca="false">IF(OR(B40="",D40=""),"",D40-E40)</f>
        <v/>
      </c>
      <c r="M40" s="0" t="n">
        <f aca="false">IF(B40="",0,IF(C40="수입",0,IF(E40&gt;0,E40+ROW()/1000000,0)))</f>
        <v>0</v>
      </c>
    </row>
    <row r="41" customFormat="false" ht="15" hidden="false" customHeight="false" outlineLevel="0" collapsed="false">
      <c r="B41" s="12" t="str">
        <f aca="false">IF(설정!B41="","",설정!B41)</f>
        <v>상여금</v>
      </c>
      <c r="C41" s="58" t="str">
        <f aca="false">IF(B41="","",설정!C41)</f>
        <v>수입</v>
      </c>
      <c r="D41" s="53" t="str">
        <f aca="false">IF(OR(B41="",설정!D41=""),"",설정!D41)</f>
        <v/>
      </c>
      <c r="E41" s="53" t="n">
        <f aca="false">IF(B41="","",SUMIFS(거래입력!$D$6:$D$305,거래입력!$B$6:$B$305,B41,거래입력!$H$6:$H$305,$D$6))</f>
        <v>0</v>
      </c>
      <c r="F41" s="53" t="str">
        <f aca="false">IF(OR(B41="",D41=""),"",D41-E41)</f>
        <v/>
      </c>
      <c r="M41" s="0" t="n">
        <f aca="false">IF(B41="",0,IF(C41="수입",0,IF(E41&gt;0,E41+ROW()/1000000,0)))</f>
        <v>0</v>
      </c>
    </row>
    <row r="42" customFormat="false" ht="15" hidden="false" customHeight="false" outlineLevel="0" collapsed="false">
      <c r="B42" s="12" t="str">
        <f aca="false">IF(설정!B42="","",설정!B42)</f>
        <v>환급·이자</v>
      </c>
      <c r="C42" s="58" t="str">
        <f aca="false">IF(B42="","",설정!C42)</f>
        <v>수입</v>
      </c>
      <c r="D42" s="53" t="str">
        <f aca="false">IF(OR(B42="",설정!D42=""),"",설정!D42)</f>
        <v/>
      </c>
      <c r="E42" s="53" t="n">
        <f aca="false">IF(B42="","",SUMIFS(거래입력!$D$6:$D$305,거래입력!$B$6:$B$305,B42,거래입력!$H$6:$H$305,$D$6))</f>
        <v>0</v>
      </c>
      <c r="F42" s="53" t="str">
        <f aca="false">IF(OR(B42="",D42=""),"",D42-E42)</f>
        <v/>
      </c>
      <c r="M42" s="0" t="n">
        <f aca="false">IF(B42="",0,IF(C42="수입",0,IF(E42&gt;0,E42+ROW()/1000000,0)))</f>
        <v>0</v>
      </c>
    </row>
    <row r="43" customFormat="false" ht="15" hidden="false" customHeight="false" outlineLevel="0" collapsed="false">
      <c r="B43" s="12" t="str">
        <f aca="false">IF(설정!B43="","",설정!B43)</f>
        <v>기타 수입</v>
      </c>
      <c r="C43" s="58" t="str">
        <f aca="false">IF(B43="","",설정!C43)</f>
        <v>수입</v>
      </c>
      <c r="D43" s="53" t="str">
        <f aca="false">IF(OR(B43="",설정!D43=""),"",설정!D43)</f>
        <v/>
      </c>
      <c r="E43" s="53" t="n">
        <f aca="false">IF(B43="","",SUMIFS(거래입력!$D$6:$D$305,거래입력!$B$6:$B$305,B43,거래입력!$H$6:$H$305,$D$6))</f>
        <v>0</v>
      </c>
      <c r="F43" s="53" t="str">
        <f aca="false">IF(OR(B43="",D43=""),"",D43-E43)</f>
        <v/>
      </c>
      <c r="M43" s="0" t="n">
        <f aca="false">IF(B43="",0,IF(C43="수입",0,IF(E43&gt;0,E43+ROW()/1000000,0)))</f>
        <v>0</v>
      </c>
    </row>
    <row r="44" customFormat="false" ht="15" hidden="false" customHeight="false" outlineLevel="0" collapsed="false">
      <c r="B44" s="12" t="str">
        <f aca="false">IF(설정!B44="","",설정!B44)</f>
        <v/>
      </c>
      <c r="C44" s="58" t="str">
        <f aca="false">IF(B44="","",설정!C44)</f>
        <v/>
      </c>
      <c r="D44" s="53" t="str">
        <f aca="false">IF(OR(B44="",설정!D44=""),"",설정!D44)</f>
        <v/>
      </c>
      <c r="E44" s="53" t="str">
        <f aca="false">IF(B44="","",SUMIFS(거래입력!$D$6:$D$305,거래입력!$B$6:$B$305,B44,거래입력!$H$6:$H$305,$D$6))</f>
        <v/>
      </c>
      <c r="F44" s="53" t="str">
        <f aca="false">IF(OR(B44="",D44=""),"",D44-E44)</f>
        <v/>
      </c>
      <c r="M44" s="0" t="n">
        <f aca="false">IF(B44="",0,IF(C44="수입",0,IF(E44&gt;0,E44+ROW()/1000000,0)))</f>
        <v>0</v>
      </c>
    </row>
    <row r="45" customFormat="false" ht="15" hidden="false" customHeight="false" outlineLevel="0" collapsed="false">
      <c r="B45" s="12" t="str">
        <f aca="false">IF(설정!B45="","",설정!B45)</f>
        <v/>
      </c>
      <c r="C45" s="58" t="str">
        <f aca="false">IF(B45="","",설정!C45)</f>
        <v/>
      </c>
      <c r="D45" s="53" t="str">
        <f aca="false">IF(OR(B45="",설정!D45=""),"",설정!D45)</f>
        <v/>
      </c>
      <c r="E45" s="53" t="str">
        <f aca="false">IF(B45="","",SUMIFS(거래입력!$D$6:$D$305,거래입력!$B$6:$B$305,B45,거래입력!$H$6:$H$305,$D$6))</f>
        <v/>
      </c>
      <c r="F45" s="53" t="str">
        <f aca="false">IF(OR(B45="",D45=""),"",D45-E45)</f>
        <v/>
      </c>
      <c r="M45" s="0" t="n">
        <f aca="false">IF(B45="",0,IF(C45="수입",0,IF(E45&gt;0,E45+ROW()/1000000,0)))</f>
        <v>0</v>
      </c>
    </row>
    <row r="46" customFormat="false" ht="15" hidden="false" customHeight="false" outlineLevel="0" collapsed="false">
      <c r="B46" s="12" t="str">
        <f aca="false">IF(설정!B46="","",설정!B46)</f>
        <v/>
      </c>
      <c r="C46" s="58" t="str">
        <f aca="false">IF(B46="","",설정!C46)</f>
        <v/>
      </c>
      <c r="D46" s="53" t="str">
        <f aca="false">IF(OR(B46="",설정!D46=""),"",설정!D46)</f>
        <v/>
      </c>
      <c r="E46" s="53" t="str">
        <f aca="false">IF(B46="","",SUMIFS(거래입력!$D$6:$D$305,거래입력!$B$6:$B$305,B46,거래입력!$H$6:$H$305,$D$6))</f>
        <v/>
      </c>
      <c r="F46" s="53" t="str">
        <f aca="false">IF(OR(B46="",D46=""),"",D46-E46)</f>
        <v/>
      </c>
      <c r="M46" s="0" t="n">
        <f aca="false">IF(B46="",0,IF(C46="수입",0,IF(E46&gt;0,E46+ROW()/1000000,0)))</f>
        <v>0</v>
      </c>
    </row>
    <row r="47" customFormat="false" ht="15" hidden="false" customHeight="false" outlineLevel="0" collapsed="false">
      <c r="B47" s="12" t="str">
        <f aca="false">IF(설정!B47="","",설정!B47)</f>
        <v/>
      </c>
      <c r="C47" s="58" t="str">
        <f aca="false">IF(B47="","",설정!C47)</f>
        <v/>
      </c>
      <c r="D47" s="53" t="str">
        <f aca="false">IF(OR(B47="",설정!D47=""),"",설정!D47)</f>
        <v/>
      </c>
      <c r="E47" s="53" t="str">
        <f aca="false">IF(B47="","",SUMIFS(거래입력!$D$6:$D$305,거래입력!$B$6:$B$305,B47,거래입력!$H$6:$H$305,$D$6))</f>
        <v/>
      </c>
      <c r="F47" s="53" t="str">
        <f aca="false">IF(OR(B47="",D47=""),"",D47-E47)</f>
        <v/>
      </c>
      <c r="M47" s="0" t="n">
        <f aca="false">IF(B47="",0,IF(C47="수입",0,IF(E47&gt;0,E47+ROW()/1000000,0)))</f>
        <v>0</v>
      </c>
    </row>
    <row r="48" customFormat="false" ht="15" hidden="false" customHeight="false" outlineLevel="0" collapsed="false">
      <c r="B48" s="12" t="str">
        <f aca="false">IF(설정!B48="","",설정!B48)</f>
        <v/>
      </c>
      <c r="C48" s="58" t="str">
        <f aca="false">IF(B48="","",설정!C48)</f>
        <v/>
      </c>
      <c r="D48" s="53" t="str">
        <f aca="false">IF(OR(B48="",설정!D48=""),"",설정!D48)</f>
        <v/>
      </c>
      <c r="E48" s="53" t="str">
        <f aca="false">IF(B48="","",SUMIFS(거래입력!$D$6:$D$305,거래입력!$B$6:$B$305,B48,거래입력!$H$6:$H$305,$D$6))</f>
        <v/>
      </c>
      <c r="F48" s="53" t="str">
        <f aca="false">IF(OR(B48="",D48=""),"",D48-E48)</f>
        <v/>
      </c>
      <c r="M48" s="0" t="n">
        <f aca="false">IF(B48="",0,IF(C48="수입",0,IF(E48&gt;0,E48+ROW()/1000000,0)))</f>
        <v>0</v>
      </c>
    </row>
    <row r="49" customFormat="false" ht="15" hidden="false" customHeight="false" outlineLevel="0" collapsed="false">
      <c r="B49" s="12" t="str">
        <f aca="false">IF(설정!B49="","",설정!B49)</f>
        <v/>
      </c>
      <c r="C49" s="58" t="str">
        <f aca="false">IF(B49="","",설정!C49)</f>
        <v/>
      </c>
      <c r="D49" s="53" t="str">
        <f aca="false">IF(OR(B49="",설정!D49=""),"",설정!D49)</f>
        <v/>
      </c>
      <c r="E49" s="53" t="str">
        <f aca="false">IF(B49="","",SUMIFS(거래입력!$D$6:$D$305,거래입력!$B$6:$B$305,B49,거래입력!$H$6:$H$305,$D$6))</f>
        <v/>
      </c>
      <c r="F49" s="53" t="str">
        <f aca="false">IF(OR(B49="",D49=""),"",D49-E49)</f>
        <v/>
      </c>
      <c r="M49" s="0" t="n">
        <f aca="false">IF(B49="",0,IF(C49="수입",0,IF(E49&gt;0,E49+ROW()/1000000,0)))</f>
        <v>0</v>
      </c>
    </row>
    <row r="50" customFormat="false" ht="15" hidden="false" customHeight="false" outlineLevel="0" collapsed="false">
      <c r="B50" s="12" t="str">
        <f aca="false">IF(설정!B50="","",설정!B50)</f>
        <v/>
      </c>
      <c r="C50" s="58" t="str">
        <f aca="false">IF(B50="","",설정!C50)</f>
        <v/>
      </c>
      <c r="D50" s="53" t="str">
        <f aca="false">IF(OR(B50="",설정!D50=""),"",설정!D50)</f>
        <v/>
      </c>
      <c r="E50" s="53" t="str">
        <f aca="false">IF(B50="","",SUMIFS(거래입력!$D$6:$D$305,거래입력!$B$6:$B$305,B50,거래입력!$H$6:$H$305,$D$6))</f>
        <v/>
      </c>
      <c r="F50" s="53" t="str">
        <f aca="false">IF(OR(B50="",D50=""),"",D50-E50)</f>
        <v/>
      </c>
      <c r="M50" s="0" t="n">
        <f aca="false">IF(B50="",0,IF(C50="수입",0,IF(E50&gt;0,E50+ROW()/1000000,0)))</f>
        <v>0</v>
      </c>
    </row>
    <row r="51" customFormat="false" ht="15" hidden="false" customHeight="false" outlineLevel="0" collapsed="false">
      <c r="B51" s="12" t="str">
        <f aca="false">IF(설정!B51="","",설정!B51)</f>
        <v/>
      </c>
      <c r="C51" s="58" t="str">
        <f aca="false">IF(B51="","",설정!C51)</f>
        <v/>
      </c>
      <c r="D51" s="53" t="str">
        <f aca="false">IF(OR(B51="",설정!D51=""),"",설정!D51)</f>
        <v/>
      </c>
      <c r="E51" s="53" t="str">
        <f aca="false">IF(B51="","",SUMIFS(거래입력!$D$6:$D$305,거래입력!$B$6:$B$305,B51,거래입력!$H$6:$H$305,$D$6))</f>
        <v/>
      </c>
      <c r="F51" s="53" t="str">
        <f aca="false">IF(OR(B51="",D51=""),"",D51-E51)</f>
        <v/>
      </c>
      <c r="M51" s="0" t="n">
        <f aca="false">IF(B51="",0,IF(C51="수입",0,IF(E51&gt;0,E51+ROW()/1000000,0)))</f>
        <v>0</v>
      </c>
    </row>
    <row r="52" customFormat="false" ht="15" hidden="false" customHeight="false" outlineLevel="0" collapsed="false">
      <c r="B52" s="12" t="str">
        <f aca="false">IF(설정!B52="","",설정!B52)</f>
        <v/>
      </c>
      <c r="C52" s="58" t="str">
        <f aca="false">IF(B52="","",설정!C52)</f>
        <v/>
      </c>
      <c r="D52" s="53" t="str">
        <f aca="false">IF(OR(B52="",설정!D52=""),"",설정!D52)</f>
        <v/>
      </c>
      <c r="E52" s="53" t="str">
        <f aca="false">IF(B52="","",SUMIFS(거래입력!$D$6:$D$305,거래입력!$B$6:$B$305,B52,거래입력!$H$6:$H$305,$D$6))</f>
        <v/>
      </c>
      <c r="F52" s="53" t="str">
        <f aca="false">IF(OR(B52="",D52=""),"",D52-E52)</f>
        <v/>
      </c>
      <c r="M52" s="0" t="n">
        <f aca="false">IF(B52="",0,IF(C52="수입",0,IF(E52&gt;0,E52+ROW()/1000000,0)))</f>
        <v>0</v>
      </c>
    </row>
    <row r="53" customFormat="false" ht="15" hidden="false" customHeight="false" outlineLevel="0" collapsed="false">
      <c r="B53" s="12" t="str">
        <f aca="false">IF(설정!B53="","",설정!B53)</f>
        <v/>
      </c>
      <c r="C53" s="58" t="str">
        <f aca="false">IF(B53="","",설정!C53)</f>
        <v/>
      </c>
      <c r="D53" s="53" t="str">
        <f aca="false">IF(OR(B53="",설정!D53=""),"",설정!D53)</f>
        <v/>
      </c>
      <c r="E53" s="53" t="str">
        <f aca="false">IF(B53="","",SUMIFS(거래입력!$D$6:$D$305,거래입력!$B$6:$B$305,B53,거래입력!$H$6:$H$305,$D$6))</f>
        <v/>
      </c>
      <c r="F53" s="53" t="str">
        <f aca="false">IF(OR(B53="",D53=""),"",D53-E53)</f>
        <v/>
      </c>
      <c r="M53" s="0" t="n">
        <f aca="false">IF(B53="",0,IF(C53="수입",0,IF(E53&gt;0,E53+ROW()/1000000,0)))</f>
        <v>0</v>
      </c>
    </row>
    <row r="54" customFormat="false" ht="15" hidden="false" customHeight="false" outlineLevel="0" collapsed="false">
      <c r="B54" s="12" t="str">
        <f aca="false">IF(설정!B54="","",설정!B54)</f>
        <v/>
      </c>
      <c r="C54" s="58" t="str">
        <f aca="false">IF(B54="","",설정!C54)</f>
        <v/>
      </c>
      <c r="D54" s="53" t="str">
        <f aca="false">IF(OR(B54="",설정!D54=""),"",설정!D54)</f>
        <v/>
      </c>
      <c r="E54" s="53" t="str">
        <f aca="false">IF(B54="","",SUMIFS(거래입력!$D$6:$D$305,거래입력!$B$6:$B$305,B54,거래입력!$H$6:$H$305,$D$6))</f>
        <v/>
      </c>
      <c r="F54" s="53" t="str">
        <f aca="false">IF(OR(B54="",D54=""),"",D54-E54)</f>
        <v/>
      </c>
      <c r="M54" s="0" t="n">
        <f aca="false">IF(B54="",0,IF(C54="수입",0,IF(E54&gt;0,E54+ROW()/1000000,0)))</f>
        <v>0</v>
      </c>
    </row>
    <row r="55" customFormat="false" ht="15" hidden="false" customHeight="false" outlineLevel="0" collapsed="false">
      <c r="B55" s="12" t="str">
        <f aca="false">IF(설정!B55="","",설정!B55)</f>
        <v/>
      </c>
      <c r="C55" s="58" t="str">
        <f aca="false">IF(B55="","",설정!C55)</f>
        <v/>
      </c>
      <c r="D55" s="53" t="str">
        <f aca="false">IF(OR(B55="",설정!D55=""),"",설정!D55)</f>
        <v/>
      </c>
      <c r="E55" s="53" t="str">
        <f aca="false">IF(B55="","",SUMIFS(거래입력!$D$6:$D$305,거래입력!$B$6:$B$305,B55,거래입력!$H$6:$H$305,$D$6))</f>
        <v/>
      </c>
      <c r="F55" s="53" t="str">
        <f aca="false">IF(OR(B55="",D55=""),"",D55-E55)</f>
        <v/>
      </c>
      <c r="M55" s="0" t="n">
        <f aca="false">IF(B55="",0,IF(C55="수입",0,IF(E55&gt;0,E55+ROW()/1000000,0)))</f>
        <v>0</v>
      </c>
    </row>
    <row r="56" customFormat="false" ht="15" hidden="false" customHeight="false" outlineLevel="0" collapsed="false">
      <c r="B56" s="12" t="str">
        <f aca="false">IF(설정!B56="","",설정!B56)</f>
        <v/>
      </c>
      <c r="C56" s="58" t="str">
        <f aca="false">IF(B56="","",설정!C56)</f>
        <v/>
      </c>
      <c r="D56" s="53" t="str">
        <f aca="false">IF(OR(B56="",설정!D56=""),"",설정!D56)</f>
        <v/>
      </c>
      <c r="E56" s="53" t="str">
        <f aca="false">IF(B56="","",SUMIFS(거래입력!$D$6:$D$305,거래입력!$B$6:$B$305,B56,거래입력!$H$6:$H$305,$D$6))</f>
        <v/>
      </c>
      <c r="F56" s="53" t="str">
        <f aca="false">IF(OR(B56="",D56=""),"",D56-E56)</f>
        <v/>
      </c>
      <c r="M56" s="0" t="n">
        <f aca="false">IF(B56="",0,IF(C56="수입",0,IF(E56&gt;0,E56+ROW()/1000000,0)))</f>
        <v>0</v>
      </c>
    </row>
    <row r="57" customFormat="false" ht="15" hidden="false" customHeight="false" outlineLevel="0" collapsed="false">
      <c r="B57" s="12" t="str">
        <f aca="false">IF(설정!B57="","",설정!B57)</f>
        <v/>
      </c>
      <c r="C57" s="58" t="str">
        <f aca="false">IF(B57="","",설정!C57)</f>
        <v/>
      </c>
      <c r="D57" s="53" t="str">
        <f aca="false">IF(OR(B57="",설정!D57=""),"",설정!D57)</f>
        <v/>
      </c>
      <c r="E57" s="53" t="str">
        <f aca="false">IF(B57="","",SUMIFS(거래입력!$D$6:$D$305,거래입력!$B$6:$B$305,B57,거래입력!$H$6:$H$305,$D$6))</f>
        <v/>
      </c>
      <c r="F57" s="53" t="str">
        <f aca="false">IF(OR(B57="",D57=""),"",D57-E57)</f>
        <v/>
      </c>
      <c r="M57" s="0" t="n">
        <f aca="false">IF(B57="",0,IF(C57="수입",0,IF(E57&gt;0,E57+ROW()/1000000,0)))</f>
        <v>0</v>
      </c>
    </row>
    <row r="58" customFormat="false" ht="15" hidden="false" customHeight="false" outlineLevel="0" collapsed="false">
      <c r="B58" s="12" t="str">
        <f aca="false">IF(설정!B58="","",설정!B58)</f>
        <v/>
      </c>
      <c r="C58" s="58" t="str">
        <f aca="false">IF(B58="","",설정!C58)</f>
        <v/>
      </c>
      <c r="D58" s="53" t="str">
        <f aca="false">IF(OR(B58="",설정!D58=""),"",설정!D58)</f>
        <v/>
      </c>
      <c r="E58" s="53" t="str">
        <f aca="false">IF(B58="","",SUMIFS(거래입력!$D$6:$D$305,거래입력!$B$6:$B$305,B58,거래입력!$H$6:$H$305,$D$6))</f>
        <v/>
      </c>
      <c r="F58" s="53" t="str">
        <f aca="false">IF(OR(B58="",D58=""),"",D58-E58)</f>
        <v/>
      </c>
      <c r="M58" s="0" t="n">
        <f aca="false">IF(B58="",0,IF(C58="수입",0,IF(E58&gt;0,E58+ROW()/1000000,0)))</f>
        <v>0</v>
      </c>
    </row>
    <row r="59" customFormat="false" ht="15" hidden="false" customHeight="false" outlineLevel="0" collapsed="false">
      <c r="B59" s="12" t="str">
        <f aca="false">IF(설정!B59="","",설정!B59)</f>
        <v/>
      </c>
      <c r="C59" s="58" t="str">
        <f aca="false">IF(B59="","",설정!C59)</f>
        <v/>
      </c>
      <c r="D59" s="53" t="str">
        <f aca="false">IF(OR(B59="",설정!D59=""),"",설정!D59)</f>
        <v/>
      </c>
      <c r="E59" s="53" t="str">
        <f aca="false">IF(B59="","",SUMIFS(거래입력!$D$6:$D$305,거래입력!$B$6:$B$305,B59,거래입력!$H$6:$H$305,$D$6))</f>
        <v/>
      </c>
      <c r="F59" s="53" t="str">
        <f aca="false">IF(OR(B59="",D59=""),"",D59-E59)</f>
        <v/>
      </c>
      <c r="M59" s="0" t="n">
        <f aca="false">IF(B59="",0,IF(C59="수입",0,IF(E59&gt;0,E59+ROW()/1000000,0)))</f>
        <v>0</v>
      </c>
    </row>
    <row r="60" customFormat="false" ht="15" hidden="false" customHeight="false" outlineLevel="0" collapsed="false">
      <c r="B60" s="12" t="str">
        <f aca="false">IF(설정!B60="","",설정!B60)</f>
        <v/>
      </c>
      <c r="C60" s="58" t="str">
        <f aca="false">IF(B60="","",설정!C60)</f>
        <v/>
      </c>
      <c r="D60" s="53" t="str">
        <f aca="false">IF(OR(B60="",설정!D60=""),"",설정!D60)</f>
        <v/>
      </c>
      <c r="E60" s="53" t="str">
        <f aca="false">IF(B60="","",SUMIFS(거래입력!$D$6:$D$305,거래입력!$B$6:$B$305,B60,거래입력!$H$6:$H$305,$D$6))</f>
        <v/>
      </c>
      <c r="F60" s="53" t="str">
        <f aca="false">IF(OR(B60="",D60=""),"",D60-E60)</f>
        <v/>
      </c>
      <c r="M60" s="0" t="n">
        <f aca="false">IF(B60="",0,IF(C60="수입",0,IF(E60&gt;0,E60+ROW()/1000000,0)))</f>
        <v>0</v>
      </c>
    </row>
    <row r="61" customFormat="false" ht="15" hidden="false" customHeight="false" outlineLevel="0" collapsed="false">
      <c r="B61" s="12" t="str">
        <f aca="false">IF(설정!B61="","",설정!B61)</f>
        <v/>
      </c>
      <c r="C61" s="58" t="str">
        <f aca="false">IF(B61="","",설정!C61)</f>
        <v/>
      </c>
      <c r="D61" s="53" t="str">
        <f aca="false">IF(OR(B61="",설정!D61=""),"",설정!D61)</f>
        <v/>
      </c>
      <c r="E61" s="53" t="str">
        <f aca="false">IF(B61="","",SUMIFS(거래입력!$D$6:$D$305,거래입력!$B$6:$B$305,B61,거래입력!$H$6:$H$305,$D$6))</f>
        <v/>
      </c>
      <c r="F61" s="53" t="str">
        <f aca="false">IF(OR(B61="",D61=""),"",D61-E61)</f>
        <v/>
      </c>
      <c r="M61" s="0" t="n">
        <f aca="false">IF(B61="",0,IF(C61="수입",0,IF(E61&gt;0,E61+ROW()/1000000,0)))</f>
        <v>0</v>
      </c>
    </row>
  </sheetData>
  <conditionalFormatting sqref="D9">
    <cfRule type="cellIs" priority="2" operator="lessThan" aboveAverage="0" equalAverage="0" bottom="0" percent="0" rank="0" text="" dxfId="0">
      <formula>0</formula>
    </cfRule>
  </conditionalFormatting>
  <conditionalFormatting sqref="E13:E18">
    <cfRule type="cellIs" priority="3" operator="lessThan" aboveAverage="0" equalAverage="0" bottom="0" percent="0" rank="0" text="" dxfId="0">
      <formula>0</formula>
    </cfRule>
  </conditionalFormatting>
  <conditionalFormatting sqref="F13:F18">
    <cfRule type="cellIs" priority="4" operator="greaterThan" aboveAverage="0" equalAverage="0" bottom="0" percent="0" rank="0" text="" dxfId="11">
      <formula>1</formula>
    </cfRule>
  </conditionalFormatting>
  <conditionalFormatting sqref="F22:F61">
    <cfRule type="cellIs" priority="5" operator="lessThan" aboveAverage="0" equalAverage="0" bottom="0" percent="0" rank="0" text="" dxfId="0">
      <formula>0</formula>
    </cfRule>
  </conditionalFormatting>
  <dataValidations count="1">
    <dataValidation allowBlank="false" errorStyle="stop" operator="between" showDropDown="false" showErrorMessage="false" showInputMessage="false" sqref="C6" type="list">
      <formula1>기간별요약!$B$6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1B29A"/>
    <pageSetUpPr fitToPage="true"/>
  </sheetPr>
  <dimension ref="A2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"/>
    <col collapsed="false" customWidth="true" hidden="false" outlineLevel="0" max="4" min="3" style="0" width="12"/>
    <col collapsed="false" customWidth="true" hidden="false" outlineLevel="0" max="5" min="5" style="0" width="13"/>
    <col collapsed="false" customWidth="true" hidden="false" outlineLevel="0" max="10" min="6" style="0" width="12"/>
    <col collapsed="false" customWidth="true" hidden="false" outlineLevel="0" max="12" min="11" style="0" width="13"/>
    <col collapsed="false" customWidth="true" hidden="false" outlineLevel="0" max="13" min="13" style="0" width="9"/>
  </cols>
  <sheetData>
    <row r="2" customFormat="false" ht="23.85" hidden="false" customHeight="false" outlineLevel="0" collapsed="false">
      <c r="B2" s="14" t="s">
        <v>136</v>
      </c>
    </row>
    <row r="3" customFormat="false" ht="15" hidden="false" customHeight="false" outlineLevel="0" collapsed="false">
      <c r="B3" s="15" t="s">
        <v>137</v>
      </c>
    </row>
    <row r="4" customFormat="false" ht="15" hidden="false" customHeight="false" outlineLevel="0" collapsed="false">
      <c r="B4" s="16" t="s">
        <v>46</v>
      </c>
      <c r="C4" s="4"/>
      <c r="D4" s="4"/>
      <c r="E4" s="4"/>
      <c r="F4" s="4"/>
      <c r="G4" s="4"/>
      <c r="H4" s="4"/>
      <c r="I4" s="4"/>
      <c r="J4" s="4"/>
      <c r="K4" s="4"/>
    </row>
    <row r="5" customFormat="false" ht="21.75" hidden="false" customHeight="true" outlineLevel="0" collapsed="false">
      <c r="A5" s="24" t="s">
        <v>138</v>
      </c>
      <c r="B5" s="24" t="s">
        <v>139</v>
      </c>
      <c r="C5" s="24" t="s">
        <v>118</v>
      </c>
      <c r="D5" s="24" t="s">
        <v>119</v>
      </c>
      <c r="E5" s="24" t="s">
        <v>71</v>
      </c>
      <c r="F5" s="24" t="str">
        <f aca="false">설정!B12</f>
        <v>생활비</v>
      </c>
      <c r="G5" s="24" t="str">
        <f aca="false">설정!B13</f>
        <v>고정비</v>
      </c>
      <c r="H5" s="24" t="str">
        <f aca="false">설정!B14</f>
        <v>저축</v>
      </c>
      <c r="I5" s="24" t="str">
        <f aca="false">설정!B15</f>
        <v>비상금</v>
      </c>
      <c r="J5" s="24" t="str">
        <f aca="false">설정!B16</f>
        <v>기타</v>
      </c>
      <c r="K5" s="24" t="s">
        <v>122</v>
      </c>
      <c r="L5" s="24" t="s">
        <v>123</v>
      </c>
      <c r="M5" s="24" t="s">
        <v>125</v>
      </c>
    </row>
    <row r="6" customFormat="false" ht="15" hidden="false" customHeight="false" outlineLevel="0" collapsed="false">
      <c r="A6" s="59" t="n">
        <v>1</v>
      </c>
      <c r="B6" s="52" t="str">
        <f aca="false">A6&amp;"월"</f>
        <v>1월</v>
      </c>
      <c r="C6" s="60" t="n">
        <f aca="false">DATE(설정!$C$5,(A6-IF(설정!$C$7="지난달 월급날",1,0)),MIN(설정!$C$6,DAY(EOMONTH(DATE(설정!$C$5,(A6-IF(설정!$C$7="지난달 월급날",1,0)),1),0))))</f>
        <v>46412</v>
      </c>
      <c r="D6" s="60" t="n">
        <f aca="false">DATE(설정!$C$5,(A6-IF(설정!$C$7="지난달 월급날",1,0))+1,MIN(설정!$C$6,DAY(EOMONTH(DATE(설정!$C$5,(A6-IF(설정!$C$7="지난달 월급날",1,0))+1,1),0))))-1</f>
        <v>46442</v>
      </c>
      <c r="E6" s="53" t="n">
        <f aca="false">SUMIFS(거래입력!$D$6:$D$305,거래입력!$H$6:$H$305,$A6,거래입력!$G$6:$G$305,"수입")</f>
        <v>2500000</v>
      </c>
      <c r="F6" s="53" t="n">
        <f aca="false">SUMIFS(거래입력!$D$6:$D$305,거래입력!$H$6:$H$305,$A6,거래입력!$G$6:$G$305,F$5)</f>
        <v>9000</v>
      </c>
      <c r="G6" s="53" t="n">
        <f aca="false">SUMIFS(거래입력!$D$6:$D$305,거래입력!$H$6:$H$305,$A6,거래입력!$G$6:$G$305,G$5)</f>
        <v>55000</v>
      </c>
      <c r="H6" s="53" t="n">
        <f aca="false">SUMIFS(거래입력!$D$6:$D$305,거래입력!$H$6:$H$305,$A6,거래입력!$G$6:$G$305,H$5)</f>
        <v>0</v>
      </c>
      <c r="I6" s="53" t="n">
        <f aca="false">SUMIFS(거래입력!$D$6:$D$305,거래입력!$H$6:$H$305,$A6,거래입력!$G$6:$G$305,I$5)</f>
        <v>0</v>
      </c>
      <c r="J6" s="53" t="n">
        <f aca="false">SUMIFS(거래입력!$D$6:$D$305,거래입력!$H$6:$H$305,$A6,거래입력!$G$6:$G$305,J$5)</f>
        <v>0</v>
      </c>
      <c r="K6" s="54" t="n">
        <f aca="false">SUM(F6:J6)</f>
        <v>64000</v>
      </c>
      <c r="L6" s="54" t="n">
        <f aca="false">E6-K6</f>
        <v>2436000</v>
      </c>
      <c r="M6" s="61" t="n">
        <f aca="false">IF(E6=0,0,(H6+I6)/E6)</f>
        <v>0</v>
      </c>
    </row>
    <row r="7" customFormat="false" ht="15" hidden="false" customHeight="false" outlineLevel="0" collapsed="false">
      <c r="B7" s="52" t="s">
        <v>70</v>
      </c>
      <c r="E7" s="56" t="n">
        <f aca="false">SUM(E6)</f>
        <v>2500000</v>
      </c>
      <c r="F7" s="56" t="n">
        <f aca="false">SUM(F6)</f>
        <v>9000</v>
      </c>
      <c r="G7" s="56" t="n">
        <f aca="false">SUM(G6)</f>
        <v>55000</v>
      </c>
      <c r="H7" s="56" t="n">
        <f aca="false">SUM(H6)</f>
        <v>0</v>
      </c>
      <c r="I7" s="56" t="n">
        <f aca="false">SUM(I6)</f>
        <v>0</v>
      </c>
      <c r="J7" s="56" t="n">
        <f aca="false">SUM(J6)</f>
        <v>0</v>
      </c>
      <c r="K7" s="56" t="n">
        <f aca="false">SUM(K6)</f>
        <v>64000</v>
      </c>
      <c r="L7" s="56" t="n">
        <f aca="false">SUM(L6)</f>
        <v>2436000</v>
      </c>
      <c r="M7" s="62" t="n">
        <f aca="false">IF(E7=0,0,(H7+I7)/E7)</f>
        <v>0</v>
      </c>
    </row>
    <row r="9" customFormat="false" ht="19.4" hidden="false" customHeight="false" outlineLevel="0" collapsed="false">
      <c r="B9" s="23" t="s">
        <v>140</v>
      </c>
    </row>
    <row r="10" customFormat="false" ht="21.75" hidden="false" customHeight="true" outlineLevel="0" collapsed="false">
      <c r="B10" s="24" t="s">
        <v>139</v>
      </c>
      <c r="C10" s="24" t="str">
        <f aca="false">설정!B12</f>
        <v>생활비</v>
      </c>
      <c r="D10" s="24" t="str">
        <f aca="false">설정!B13</f>
        <v>고정비</v>
      </c>
      <c r="E10" s="24" t="str">
        <f aca="false">설정!B14</f>
        <v>저축</v>
      </c>
      <c r="F10" s="24" t="str">
        <f aca="false">설정!B15</f>
        <v>비상금</v>
      </c>
      <c r="G10" s="24" t="str">
        <f aca="false">설정!B16</f>
        <v>기타</v>
      </c>
      <c r="H10" s="24" t="s">
        <v>70</v>
      </c>
    </row>
    <row r="11" customFormat="false" ht="15" hidden="false" customHeight="false" outlineLevel="0" collapsed="false">
      <c r="B11" s="52" t="str">
        <f aca="false">B6</f>
        <v>1월</v>
      </c>
      <c r="C11" s="53" t="n">
        <f aca="false">설정!$F$12-F6</f>
        <v>991000</v>
      </c>
      <c r="D11" s="53" t="n">
        <f aca="false">설정!$F$13-G6</f>
        <v>570000</v>
      </c>
      <c r="E11" s="53" t="n">
        <f aca="false">설정!$F$14-H6</f>
        <v>500000</v>
      </c>
      <c r="F11" s="53" t="n">
        <f aca="false">설정!$F$15-I6</f>
        <v>250000</v>
      </c>
      <c r="G11" s="53" t="n">
        <f aca="false">설정!$F$16-J6</f>
        <v>125000</v>
      </c>
      <c r="H11" s="54" t="n">
        <f aca="false">SUM(C11:G11)</f>
        <v>2436000</v>
      </c>
    </row>
  </sheetData>
  <conditionalFormatting sqref="L6:L7">
    <cfRule type="cellIs" priority="2" operator="lessThan" aboveAverage="0" equalAverage="0" bottom="0" percent="0" rank="0" text="" dxfId="0">
      <formula>0</formula>
    </cfRule>
  </conditionalFormatting>
  <conditionalFormatting sqref="C11:H11">
    <cfRule type="cellIs" priority="3" operator="lessThan" aboveAverage="0" equalAverage="0" bottom="0" percent="0" rank="0" text="" dxfId="11">
      <formula>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1B29A"/>
    <pageSetUpPr fitToPage="true"/>
  </sheetPr>
  <dimension ref="B2:N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5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0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true" outlineLevel="0" max="14" min="13" style="0" width="13"/>
  </cols>
  <sheetData>
    <row r="2" customFormat="false" ht="23.85" hidden="false" customHeight="false" outlineLevel="0" collapsed="false">
      <c r="B2" s="14" t="s">
        <v>141</v>
      </c>
    </row>
    <row r="3" customFormat="false" ht="15" hidden="false" customHeight="false" outlineLevel="0" collapsed="false">
      <c r="B3" s="15" t="s">
        <v>142</v>
      </c>
    </row>
    <row r="4" customFormat="false" ht="15" hidden="false" customHeight="false" outlineLevel="0" collapsed="false">
      <c r="B4" s="16" t="s">
        <v>46</v>
      </c>
      <c r="C4" s="4"/>
      <c r="D4" s="4"/>
      <c r="E4" s="4"/>
      <c r="F4" s="4"/>
      <c r="G4" s="4"/>
      <c r="H4" s="4"/>
      <c r="I4" s="4"/>
      <c r="J4" s="4"/>
      <c r="K4" s="4"/>
    </row>
    <row r="5" customFormat="false" ht="21.75" hidden="false" customHeight="true" outlineLevel="0" collapsed="false">
      <c r="B5" s="24" t="s">
        <v>75</v>
      </c>
      <c r="C5" s="24" t="s">
        <v>56</v>
      </c>
      <c r="D5" s="24" t="str">
        <f aca="false">기간별요약!B6</f>
        <v>1월</v>
      </c>
      <c r="E5" s="24" t="s">
        <v>70</v>
      </c>
      <c r="F5" s="24" t="s">
        <v>143</v>
      </c>
      <c r="H5" s="23" t="s">
        <v>127</v>
      </c>
    </row>
    <row r="6" customFormat="false" ht="21.75" hidden="false" customHeight="true" outlineLevel="0" collapsed="false">
      <c r="B6" s="17" t="str">
        <f aca="false">IF(설정!B22="","",설정!B22)</f>
        <v>식비</v>
      </c>
      <c r="C6" s="58" t="str">
        <f aca="false">IF(B6="","",설정!C22)</f>
        <v>생활비</v>
      </c>
      <c r="D6" s="53" t="n">
        <f aca="false">IF($B6="",0,SUMIFS(거래입력!$D$6:$D$305,거래입력!$B$6:$B$305,$B6,거래입력!$H$6:$H$305,1))</f>
        <v>9000</v>
      </c>
      <c r="E6" s="54" t="n">
        <f aca="false">SUM(D6)</f>
        <v>9000</v>
      </c>
      <c r="F6" s="63" t="n">
        <f aca="false">IF(OR(C6="",C6="수입",$E$46=0),"",E6/$E$46)</f>
        <v>0.140625</v>
      </c>
      <c r="H6" s="24" t="s">
        <v>75</v>
      </c>
      <c r="I6" s="24" t="s">
        <v>69</v>
      </c>
      <c r="N6" s="0" t="n">
        <f aca="false">IF(B6="",0,IF(C6="수입",0,IF(E6&gt;0,E6+ROW()/1000000,0)))</f>
        <v>9000.000006</v>
      </c>
    </row>
    <row r="7" customFormat="false" ht="15" hidden="false" customHeight="false" outlineLevel="0" collapsed="false">
      <c r="B7" s="17" t="str">
        <f aca="false">IF(설정!B23="","",설정!B23)</f>
        <v>카페·간식</v>
      </c>
      <c r="C7" s="58" t="str">
        <f aca="false">IF(B7="","",설정!C23)</f>
        <v>생활비</v>
      </c>
      <c r="D7" s="53" t="n">
        <f aca="false">IF($B7="",0,SUMIFS(거래입력!$D$6:$D$305,거래입력!$B$6:$B$305,$B7,거래입력!$H$6:$H$305,1))</f>
        <v>0</v>
      </c>
      <c r="E7" s="54" t="n">
        <f aca="false">SUM(D7)</f>
        <v>0</v>
      </c>
      <c r="F7" s="63" t="n">
        <f aca="false">IF(OR(C7="",C7="수입",$E$46=0),"",E7/$E$46)</f>
        <v>0</v>
      </c>
      <c r="H7" s="12" t="str">
        <f aca="false">IF(M7&lt;=0,"",INDEX($B$6:$B$45,MATCH(M7,$N$6:$N$45,0)))</f>
        <v>통신비</v>
      </c>
      <c r="I7" s="53" t="n">
        <f aca="false">IF(M7&lt;=0,0,ROUND(M7,0))</f>
        <v>55000</v>
      </c>
      <c r="M7" s="0" t="n">
        <f aca="false">LARGE($N$6:$N$45,1)</f>
        <v>55000.000015</v>
      </c>
      <c r="N7" s="0" t="n">
        <f aca="false">IF(B7="",0,IF(C7="수입",0,IF(E7&gt;0,E7+ROW()/1000000,0)))</f>
        <v>0</v>
      </c>
    </row>
    <row r="8" customFormat="false" ht="15" hidden="false" customHeight="false" outlineLevel="0" collapsed="false">
      <c r="B8" s="17" t="str">
        <f aca="false">IF(설정!B24="","",설정!B24)</f>
        <v>생활용품</v>
      </c>
      <c r="C8" s="58" t="str">
        <f aca="false">IF(B8="","",설정!C24)</f>
        <v>생활비</v>
      </c>
      <c r="D8" s="53" t="n">
        <f aca="false">IF($B8="",0,SUMIFS(거래입력!$D$6:$D$305,거래입력!$B$6:$B$305,$B8,거래입력!$H$6:$H$305,1))</f>
        <v>0</v>
      </c>
      <c r="E8" s="54" t="n">
        <f aca="false">SUM(D8)</f>
        <v>0</v>
      </c>
      <c r="F8" s="63" t="n">
        <f aca="false">IF(OR(C8="",C8="수입",$E$46=0),"",E8/$E$46)</f>
        <v>0</v>
      </c>
      <c r="H8" s="12" t="str">
        <f aca="false">IF(M8&lt;=0,"",INDEX($B$6:$B$45,MATCH(M8,$N$6:$N$45,0)))</f>
        <v>식비</v>
      </c>
      <c r="I8" s="53" t="n">
        <f aca="false">IF(M8&lt;=0,0,ROUND(M8,0))</f>
        <v>9000</v>
      </c>
      <c r="M8" s="0" t="n">
        <f aca="false">LARGE($N$6:$N$45,2)</f>
        <v>9000.000006</v>
      </c>
      <c r="N8" s="0" t="n">
        <f aca="false">IF(B8="",0,IF(C8="수입",0,IF(E8&gt;0,E8+ROW()/1000000,0)))</f>
        <v>0</v>
      </c>
    </row>
    <row r="9" customFormat="false" ht="15" hidden="false" customHeight="false" outlineLevel="0" collapsed="false">
      <c r="B9" s="17" t="str">
        <f aca="false">IF(설정!B25="","",설정!B25)</f>
        <v>교통</v>
      </c>
      <c r="C9" s="58" t="str">
        <f aca="false">IF(B9="","",설정!C25)</f>
        <v>생활비</v>
      </c>
      <c r="D9" s="53" t="n">
        <f aca="false">IF($B9="",0,SUMIFS(거래입력!$D$6:$D$305,거래입력!$B$6:$B$305,$B9,거래입력!$H$6:$H$305,1))</f>
        <v>0</v>
      </c>
      <c r="E9" s="54" t="n">
        <f aca="false">SUM(D9)</f>
        <v>0</v>
      </c>
      <c r="F9" s="63" t="n">
        <f aca="false">IF(OR(C9="",C9="수입",$E$46=0),"",E9/$E$46)</f>
        <v>0</v>
      </c>
      <c r="H9" s="12" t="str">
        <f aca="false">IF(M9&lt;=0,"",INDEX($B$6:$B$45,MATCH(M9,$N$6:$N$45,0)))</f>
        <v/>
      </c>
      <c r="I9" s="53" t="n">
        <f aca="false">IF(M9&lt;=0,0,ROUND(M9,0))</f>
        <v>0</v>
      </c>
      <c r="M9" s="0" t="n">
        <f aca="false">LARGE($N$6:$N$45,3)</f>
        <v>0</v>
      </c>
      <c r="N9" s="0" t="n">
        <f aca="false">IF(B9="",0,IF(C9="수입",0,IF(E9&gt;0,E9+ROW()/1000000,0)))</f>
        <v>0</v>
      </c>
    </row>
    <row r="10" customFormat="false" ht="15" hidden="false" customHeight="false" outlineLevel="0" collapsed="false">
      <c r="B10" s="17" t="str">
        <f aca="false">IF(설정!B26="","",설정!B26)</f>
        <v>쇼핑·의류</v>
      </c>
      <c r="C10" s="58" t="str">
        <f aca="false">IF(B10="","",설정!C26)</f>
        <v>생활비</v>
      </c>
      <c r="D10" s="53" t="n">
        <f aca="false">IF($B10="",0,SUMIFS(거래입력!$D$6:$D$305,거래입력!$B$6:$B$305,$B10,거래입력!$H$6:$H$305,1))</f>
        <v>0</v>
      </c>
      <c r="E10" s="54" t="n">
        <f aca="false">SUM(D10)</f>
        <v>0</v>
      </c>
      <c r="F10" s="63" t="n">
        <f aca="false">IF(OR(C10="",C10="수입",$E$46=0),"",E10/$E$46)</f>
        <v>0</v>
      </c>
      <c r="H10" s="12" t="str">
        <f aca="false">IF(M10&lt;=0,"",INDEX($B$6:$B$45,MATCH(M10,$N$6:$N$45,0)))</f>
        <v/>
      </c>
      <c r="I10" s="53" t="n">
        <f aca="false">IF(M10&lt;=0,0,ROUND(M10,0))</f>
        <v>0</v>
      </c>
      <c r="M10" s="0" t="n">
        <f aca="false">LARGE($N$6:$N$45,4)</f>
        <v>0</v>
      </c>
      <c r="N10" s="0" t="n">
        <f aca="false">IF(B10="",0,IF(C10="수입",0,IF(E10&gt;0,E10+ROW()/1000000,0)))</f>
        <v>0</v>
      </c>
    </row>
    <row r="11" customFormat="false" ht="15" hidden="false" customHeight="false" outlineLevel="0" collapsed="false">
      <c r="B11" s="17" t="str">
        <f aca="false">IF(설정!B27="","",설정!B27)</f>
        <v>문화·여가</v>
      </c>
      <c r="C11" s="58" t="str">
        <f aca="false">IF(B11="","",설정!C27)</f>
        <v>생활비</v>
      </c>
      <c r="D11" s="53" t="n">
        <f aca="false">IF($B11="",0,SUMIFS(거래입력!$D$6:$D$305,거래입력!$B$6:$B$305,$B11,거래입력!$H$6:$H$305,1))</f>
        <v>0</v>
      </c>
      <c r="E11" s="54" t="n">
        <f aca="false">SUM(D11)</f>
        <v>0</v>
      </c>
      <c r="F11" s="63" t="n">
        <f aca="false">IF(OR(C11="",C11="수입",$E$46=0),"",E11/$E$46)</f>
        <v>0</v>
      </c>
      <c r="H11" s="12" t="str">
        <f aca="false">IF(M11&lt;=0,"",INDEX($B$6:$B$45,MATCH(M11,$N$6:$N$45,0)))</f>
        <v/>
      </c>
      <c r="I11" s="53" t="n">
        <f aca="false">IF(M11&lt;=0,0,ROUND(M11,0))</f>
        <v>0</v>
      </c>
      <c r="M11" s="0" t="n">
        <f aca="false">LARGE($N$6:$N$45,5)</f>
        <v>0</v>
      </c>
      <c r="N11" s="0" t="n">
        <f aca="false">IF(B11="",0,IF(C11="수입",0,IF(E11&gt;0,E11+ROW()/1000000,0)))</f>
        <v>0</v>
      </c>
    </row>
    <row r="12" customFormat="false" ht="15" hidden="false" customHeight="false" outlineLevel="0" collapsed="false">
      <c r="B12" s="17" t="str">
        <f aca="false">IF(설정!B28="","",설정!B28)</f>
        <v>의료·건강</v>
      </c>
      <c r="C12" s="58" t="str">
        <f aca="false">IF(B12="","",설정!C28)</f>
        <v>생활비</v>
      </c>
      <c r="D12" s="53" t="n">
        <f aca="false">IF($B12="",0,SUMIFS(거래입력!$D$6:$D$305,거래입력!$B$6:$B$305,$B12,거래입력!$H$6:$H$305,1))</f>
        <v>0</v>
      </c>
      <c r="E12" s="54" t="n">
        <f aca="false">SUM(D12)</f>
        <v>0</v>
      </c>
      <c r="F12" s="63" t="n">
        <f aca="false">IF(OR(C12="",C12="수입",$E$46=0),"",E12/$E$46)</f>
        <v>0</v>
      </c>
      <c r="H12" s="12" t="str">
        <f aca="false">IF(M12&lt;=0,"",INDEX($B$6:$B$45,MATCH(M12,$N$6:$N$45,0)))</f>
        <v/>
      </c>
      <c r="I12" s="53" t="n">
        <f aca="false">IF(M12&lt;=0,0,ROUND(M12,0))</f>
        <v>0</v>
      </c>
      <c r="M12" s="0" t="n">
        <f aca="false">LARGE($N$6:$N$45,6)</f>
        <v>0</v>
      </c>
      <c r="N12" s="0" t="n">
        <f aca="false">IF(B12="",0,IF(C12="수입",0,IF(E12&gt;0,E12+ROW()/1000000,0)))</f>
        <v>0</v>
      </c>
    </row>
    <row r="13" customFormat="false" ht="15" hidden="false" customHeight="false" outlineLevel="0" collapsed="false">
      <c r="B13" s="17" t="str">
        <f aca="false">IF(설정!B29="","",설정!B29)</f>
        <v>경조사·선물</v>
      </c>
      <c r="C13" s="58" t="str">
        <f aca="false">IF(B13="","",설정!C29)</f>
        <v>생활비</v>
      </c>
      <c r="D13" s="53" t="n">
        <f aca="false">IF($B13="",0,SUMIFS(거래입력!$D$6:$D$305,거래입력!$B$6:$B$305,$B13,거래입력!$H$6:$H$305,1))</f>
        <v>0</v>
      </c>
      <c r="E13" s="54" t="n">
        <f aca="false">SUM(D13)</f>
        <v>0</v>
      </c>
      <c r="F13" s="63" t="n">
        <f aca="false">IF(OR(C13="",C13="수입",$E$46=0),"",E13/$E$46)</f>
        <v>0</v>
      </c>
      <c r="H13" s="12" t="str">
        <f aca="false">IF(M13&lt;=0,"",INDEX($B$6:$B$45,MATCH(M13,$N$6:$N$45,0)))</f>
        <v/>
      </c>
      <c r="I13" s="53" t="n">
        <f aca="false">IF(M13&lt;=0,0,ROUND(M13,0))</f>
        <v>0</v>
      </c>
      <c r="M13" s="0" t="n">
        <f aca="false">LARGE($N$6:$N$45,7)</f>
        <v>0</v>
      </c>
      <c r="N13" s="0" t="n">
        <f aca="false">IF(B13="",0,IF(C13="수입",0,IF(E13&gt;0,E13+ROW()/1000000,0)))</f>
        <v>0</v>
      </c>
    </row>
    <row r="14" customFormat="false" ht="15" hidden="false" customHeight="false" outlineLevel="0" collapsed="false">
      <c r="B14" s="17" t="str">
        <f aca="false">IF(설정!B30="","",설정!B30)</f>
        <v>월세·관리비</v>
      </c>
      <c r="C14" s="58" t="str">
        <f aca="false">IF(B14="","",설정!C30)</f>
        <v>고정비</v>
      </c>
      <c r="D14" s="53" t="n">
        <f aca="false">IF($B14="",0,SUMIFS(거래입력!$D$6:$D$305,거래입력!$B$6:$B$305,$B14,거래입력!$H$6:$H$305,1))</f>
        <v>0</v>
      </c>
      <c r="E14" s="54" t="n">
        <f aca="false">SUM(D14)</f>
        <v>0</v>
      </c>
      <c r="F14" s="63" t="n">
        <f aca="false">IF(OR(C14="",C14="수입",$E$46=0),"",E14/$E$46)</f>
        <v>0</v>
      </c>
      <c r="H14" s="12" t="s">
        <v>132</v>
      </c>
      <c r="I14" s="53" t="n">
        <f aca="false">MAX(0,E46-SUM(I7:I13))</f>
        <v>0</v>
      </c>
      <c r="N14" s="0" t="n">
        <f aca="false">IF(B14="",0,IF(C14="수입",0,IF(E14&gt;0,E14+ROW()/1000000,0)))</f>
        <v>0</v>
      </c>
    </row>
    <row r="15" customFormat="false" ht="15" hidden="false" customHeight="false" outlineLevel="0" collapsed="false">
      <c r="B15" s="17" t="str">
        <f aca="false">IF(설정!B31="","",설정!B31)</f>
        <v>통신비</v>
      </c>
      <c r="C15" s="58" t="str">
        <f aca="false">IF(B15="","",설정!C31)</f>
        <v>고정비</v>
      </c>
      <c r="D15" s="53" t="n">
        <f aca="false">IF($B15="",0,SUMIFS(거래입력!$D$6:$D$305,거래입력!$B$6:$B$305,$B15,거래입력!$H$6:$H$305,1))</f>
        <v>55000</v>
      </c>
      <c r="E15" s="54" t="n">
        <f aca="false">SUM(D15)</f>
        <v>55000</v>
      </c>
      <c r="F15" s="63" t="n">
        <f aca="false">IF(OR(C15="",C15="수입",$E$46=0),"",E15/$E$46)</f>
        <v>0.859375</v>
      </c>
      <c r="N15" s="0" t="n">
        <f aca="false">IF(B15="",0,IF(C15="수입",0,IF(E15&gt;0,E15+ROW()/1000000,0)))</f>
        <v>55000.000015</v>
      </c>
    </row>
    <row r="16" customFormat="false" ht="15" hidden="false" customHeight="false" outlineLevel="0" collapsed="false">
      <c r="B16" s="17" t="str">
        <f aca="false">IF(설정!B32="","",설정!B32)</f>
        <v>보험료</v>
      </c>
      <c r="C16" s="58" t="str">
        <f aca="false">IF(B16="","",설정!C32)</f>
        <v>고정비</v>
      </c>
      <c r="D16" s="53" t="n">
        <f aca="false">IF($B16="",0,SUMIFS(거래입력!$D$6:$D$305,거래입력!$B$6:$B$305,$B16,거래입력!$H$6:$H$305,1))</f>
        <v>0</v>
      </c>
      <c r="E16" s="54" t="n">
        <f aca="false">SUM(D16)</f>
        <v>0</v>
      </c>
      <c r="F16" s="63" t="n">
        <f aca="false">IF(OR(C16="",C16="수입",$E$46=0),"",E16/$E$46)</f>
        <v>0</v>
      </c>
      <c r="N16" s="0" t="n">
        <f aca="false">IF(B16="",0,IF(C16="수입",0,IF(E16&gt;0,E16+ROW()/1000000,0)))</f>
        <v>0</v>
      </c>
    </row>
    <row r="17" customFormat="false" ht="15" hidden="false" customHeight="false" outlineLevel="0" collapsed="false">
      <c r="B17" s="17" t="str">
        <f aca="false">IF(설정!B33="","",설정!B33)</f>
        <v>구독료</v>
      </c>
      <c r="C17" s="58" t="str">
        <f aca="false">IF(B17="","",설정!C33)</f>
        <v>고정비</v>
      </c>
      <c r="D17" s="53" t="n">
        <f aca="false">IF($B17="",0,SUMIFS(거래입력!$D$6:$D$305,거래입력!$B$6:$B$305,$B17,거래입력!$H$6:$H$305,1))</f>
        <v>0</v>
      </c>
      <c r="E17" s="54" t="n">
        <f aca="false">SUM(D17)</f>
        <v>0</v>
      </c>
      <c r="F17" s="63" t="n">
        <f aca="false">IF(OR(C17="",C17="수입",$E$46=0),"",E17/$E$46)</f>
        <v>0</v>
      </c>
      <c r="N17" s="0" t="n">
        <f aca="false">IF(B17="",0,IF(C17="수입",0,IF(E17&gt;0,E17+ROW()/1000000,0)))</f>
        <v>0</v>
      </c>
    </row>
    <row r="18" customFormat="false" ht="15" hidden="false" customHeight="false" outlineLevel="0" collapsed="false">
      <c r="B18" s="17" t="str">
        <f aca="false">IF(설정!B34="","",설정!B34)</f>
        <v>대출 상환</v>
      </c>
      <c r="C18" s="58" t="str">
        <f aca="false">IF(B18="","",설정!C34)</f>
        <v>고정비</v>
      </c>
      <c r="D18" s="53" t="n">
        <f aca="false">IF($B18="",0,SUMIFS(거래입력!$D$6:$D$305,거래입력!$B$6:$B$305,$B18,거래입력!$H$6:$H$305,1))</f>
        <v>0</v>
      </c>
      <c r="E18" s="54" t="n">
        <f aca="false">SUM(D18)</f>
        <v>0</v>
      </c>
      <c r="F18" s="63" t="n">
        <f aca="false">IF(OR(C18="",C18="수입",$E$46=0),"",E18/$E$46)</f>
        <v>0</v>
      </c>
      <c r="N18" s="0" t="n">
        <f aca="false">IF(B18="",0,IF(C18="수입",0,IF(E18&gt;0,E18+ROW()/1000000,0)))</f>
        <v>0</v>
      </c>
    </row>
    <row r="19" customFormat="false" ht="15" hidden="false" customHeight="false" outlineLevel="0" collapsed="false">
      <c r="B19" s="17" t="str">
        <f aca="false">IF(설정!B35="","",설정!B35)</f>
        <v>적금</v>
      </c>
      <c r="C19" s="58" t="str">
        <f aca="false">IF(B19="","",설정!C35)</f>
        <v>저축</v>
      </c>
      <c r="D19" s="53" t="n">
        <f aca="false">IF($B19="",0,SUMIFS(거래입력!$D$6:$D$305,거래입력!$B$6:$B$305,$B19,거래입력!$H$6:$H$305,1))</f>
        <v>0</v>
      </c>
      <c r="E19" s="54" t="n">
        <f aca="false">SUM(D19)</f>
        <v>0</v>
      </c>
      <c r="F19" s="63" t="n">
        <f aca="false">IF(OR(C19="",C19="수입",$E$46=0),"",E19/$E$46)</f>
        <v>0</v>
      </c>
      <c r="N19" s="0" t="n">
        <f aca="false">IF(B19="",0,IF(C19="수입",0,IF(E19&gt;0,E19+ROW()/1000000,0)))</f>
        <v>0</v>
      </c>
    </row>
    <row r="20" customFormat="false" ht="15" hidden="false" customHeight="false" outlineLevel="0" collapsed="false">
      <c r="B20" s="17" t="str">
        <f aca="false">IF(설정!B36="","",설정!B36)</f>
        <v>청약</v>
      </c>
      <c r="C20" s="58" t="str">
        <f aca="false">IF(B20="","",설정!C36)</f>
        <v>저축</v>
      </c>
      <c r="D20" s="53" t="n">
        <f aca="false">IF($B20="",0,SUMIFS(거래입력!$D$6:$D$305,거래입력!$B$6:$B$305,$B20,거래입력!$H$6:$H$305,1))</f>
        <v>0</v>
      </c>
      <c r="E20" s="54" t="n">
        <f aca="false">SUM(D20)</f>
        <v>0</v>
      </c>
      <c r="F20" s="63" t="n">
        <f aca="false">IF(OR(C20="",C20="수입",$E$46=0),"",E20/$E$46)</f>
        <v>0</v>
      </c>
      <c r="N20" s="0" t="n">
        <f aca="false">IF(B20="",0,IF(C20="수입",0,IF(E20&gt;0,E20+ROW()/1000000,0)))</f>
        <v>0</v>
      </c>
    </row>
    <row r="21" customFormat="false" ht="15" hidden="false" customHeight="false" outlineLevel="0" collapsed="false">
      <c r="B21" s="17" t="str">
        <f aca="false">IF(설정!B37="","",설정!B37)</f>
        <v>비상금 모으기</v>
      </c>
      <c r="C21" s="58" t="str">
        <f aca="false">IF(B21="","",설정!C37)</f>
        <v>비상금</v>
      </c>
      <c r="D21" s="53" t="n">
        <f aca="false">IF($B21="",0,SUMIFS(거래입력!$D$6:$D$305,거래입력!$B$6:$B$305,$B21,거래입력!$H$6:$H$305,1))</f>
        <v>0</v>
      </c>
      <c r="E21" s="54" t="n">
        <f aca="false">SUM(D21)</f>
        <v>0</v>
      </c>
      <c r="F21" s="63" t="n">
        <f aca="false">IF(OR(C21="",C21="수입",$E$46=0),"",E21/$E$46)</f>
        <v>0</v>
      </c>
      <c r="N21" s="0" t="n">
        <f aca="false">IF(B21="",0,IF(C21="수입",0,IF(E21&gt;0,E21+ROW()/1000000,0)))</f>
        <v>0</v>
      </c>
    </row>
    <row r="22" customFormat="false" ht="15" hidden="false" customHeight="false" outlineLevel="0" collapsed="false">
      <c r="B22" s="17" t="str">
        <f aca="false">IF(설정!B38="","",설정!B38)</f>
        <v>비상금 사용</v>
      </c>
      <c r="C22" s="58" t="str">
        <f aca="false">IF(B22="","",설정!C38)</f>
        <v>비상금</v>
      </c>
      <c r="D22" s="53" t="n">
        <f aca="false">IF($B22="",0,SUMIFS(거래입력!$D$6:$D$305,거래입력!$B$6:$B$305,$B22,거래입력!$H$6:$H$305,1))</f>
        <v>0</v>
      </c>
      <c r="E22" s="54" t="n">
        <f aca="false">SUM(D22)</f>
        <v>0</v>
      </c>
      <c r="F22" s="63" t="n">
        <f aca="false">IF(OR(C22="",C22="수입",$E$46=0),"",E22/$E$46)</f>
        <v>0</v>
      </c>
      <c r="N22" s="0" t="n">
        <f aca="false">IF(B22="",0,IF(C22="수입",0,IF(E22&gt;0,E22+ROW()/1000000,0)))</f>
        <v>0</v>
      </c>
    </row>
    <row r="23" customFormat="false" ht="15" hidden="false" customHeight="false" outlineLevel="0" collapsed="false">
      <c r="B23" s="17" t="str">
        <f aca="false">IF(설정!B39="","",설정!B39)</f>
        <v>기타 지출</v>
      </c>
      <c r="C23" s="58" t="str">
        <f aca="false">IF(B23="","",설정!C39)</f>
        <v>기타</v>
      </c>
      <c r="D23" s="53" t="n">
        <f aca="false">IF($B23="",0,SUMIFS(거래입력!$D$6:$D$305,거래입력!$B$6:$B$305,$B23,거래입력!$H$6:$H$305,1))</f>
        <v>0</v>
      </c>
      <c r="E23" s="54" t="n">
        <f aca="false">SUM(D23)</f>
        <v>0</v>
      </c>
      <c r="F23" s="63" t="n">
        <f aca="false">IF(OR(C23="",C23="수입",$E$46=0),"",E23/$E$46)</f>
        <v>0</v>
      </c>
      <c r="N23" s="0" t="n">
        <f aca="false">IF(B23="",0,IF(C23="수입",0,IF(E23&gt;0,E23+ROW()/1000000,0)))</f>
        <v>0</v>
      </c>
    </row>
    <row r="24" customFormat="false" ht="15" hidden="false" customHeight="false" outlineLevel="0" collapsed="false">
      <c r="B24" s="17" t="str">
        <f aca="false">IF(설정!B40="","",설정!B40)</f>
        <v>월급</v>
      </c>
      <c r="C24" s="58" t="str">
        <f aca="false">IF(B24="","",설정!C40)</f>
        <v>수입</v>
      </c>
      <c r="D24" s="53" t="n">
        <f aca="false">IF($B24="",0,SUMIFS(거래입력!$D$6:$D$305,거래입력!$B$6:$B$305,$B24,거래입력!$H$6:$H$305,1))</f>
        <v>2500000</v>
      </c>
      <c r="E24" s="54" t="n">
        <f aca="false">SUM(D24)</f>
        <v>2500000</v>
      </c>
      <c r="F24" s="63" t="str">
        <f aca="false">IF(OR(C24="",C24="수입",$E$46=0),"",E24/$E$46)</f>
        <v/>
      </c>
      <c r="N24" s="0" t="n">
        <f aca="false">IF(B24="",0,IF(C24="수입",0,IF(E24&gt;0,E24+ROW()/1000000,0)))</f>
        <v>0</v>
      </c>
    </row>
    <row r="25" customFormat="false" ht="15" hidden="false" customHeight="false" outlineLevel="0" collapsed="false">
      <c r="B25" s="17" t="str">
        <f aca="false">IF(설정!B41="","",설정!B41)</f>
        <v>상여금</v>
      </c>
      <c r="C25" s="58" t="str">
        <f aca="false">IF(B25="","",설정!C41)</f>
        <v>수입</v>
      </c>
      <c r="D25" s="53" t="n">
        <f aca="false">IF($B25="",0,SUMIFS(거래입력!$D$6:$D$305,거래입력!$B$6:$B$305,$B25,거래입력!$H$6:$H$305,1))</f>
        <v>0</v>
      </c>
      <c r="E25" s="54" t="n">
        <f aca="false">SUM(D25)</f>
        <v>0</v>
      </c>
      <c r="F25" s="63" t="str">
        <f aca="false">IF(OR(C25="",C25="수입",$E$46=0),"",E25/$E$46)</f>
        <v/>
      </c>
      <c r="N25" s="0" t="n">
        <f aca="false">IF(B25="",0,IF(C25="수입",0,IF(E25&gt;0,E25+ROW()/1000000,0)))</f>
        <v>0</v>
      </c>
    </row>
    <row r="26" customFormat="false" ht="15" hidden="false" customHeight="false" outlineLevel="0" collapsed="false">
      <c r="B26" s="17" t="str">
        <f aca="false">IF(설정!B42="","",설정!B42)</f>
        <v>환급·이자</v>
      </c>
      <c r="C26" s="58" t="str">
        <f aca="false">IF(B26="","",설정!C42)</f>
        <v>수입</v>
      </c>
      <c r="D26" s="53" t="n">
        <f aca="false">IF($B26="",0,SUMIFS(거래입력!$D$6:$D$305,거래입력!$B$6:$B$305,$B26,거래입력!$H$6:$H$305,1))</f>
        <v>0</v>
      </c>
      <c r="E26" s="54" t="n">
        <f aca="false">SUM(D26)</f>
        <v>0</v>
      </c>
      <c r="F26" s="63" t="str">
        <f aca="false">IF(OR(C26="",C26="수입",$E$46=0),"",E26/$E$46)</f>
        <v/>
      </c>
      <c r="N26" s="0" t="n">
        <f aca="false">IF(B26="",0,IF(C26="수입",0,IF(E26&gt;0,E26+ROW()/1000000,0)))</f>
        <v>0</v>
      </c>
    </row>
    <row r="27" customFormat="false" ht="15" hidden="false" customHeight="false" outlineLevel="0" collapsed="false">
      <c r="B27" s="17" t="str">
        <f aca="false">IF(설정!B43="","",설정!B43)</f>
        <v>기타 수입</v>
      </c>
      <c r="C27" s="58" t="str">
        <f aca="false">IF(B27="","",설정!C43)</f>
        <v>수입</v>
      </c>
      <c r="D27" s="53" t="n">
        <f aca="false">IF($B27="",0,SUMIFS(거래입력!$D$6:$D$305,거래입력!$B$6:$B$305,$B27,거래입력!$H$6:$H$305,1))</f>
        <v>0</v>
      </c>
      <c r="E27" s="54" t="n">
        <f aca="false">SUM(D27)</f>
        <v>0</v>
      </c>
      <c r="F27" s="63" t="str">
        <f aca="false">IF(OR(C27="",C27="수입",$E$46=0),"",E27/$E$46)</f>
        <v/>
      </c>
      <c r="N27" s="0" t="n">
        <f aca="false">IF(B27="",0,IF(C27="수입",0,IF(E27&gt;0,E27+ROW()/1000000,0)))</f>
        <v>0</v>
      </c>
    </row>
    <row r="28" customFormat="false" ht="15" hidden="false" customHeight="false" outlineLevel="0" collapsed="false">
      <c r="B28" s="17" t="str">
        <f aca="false">IF(설정!B44="","",설정!B44)</f>
        <v/>
      </c>
      <c r="C28" s="58" t="str">
        <f aca="false">IF(B28="","",설정!C44)</f>
        <v/>
      </c>
      <c r="D28" s="53" t="n">
        <f aca="false">IF($B28="",0,SUMIFS(거래입력!$D$6:$D$305,거래입력!$B$6:$B$305,$B28,거래입력!$H$6:$H$305,1))</f>
        <v>0</v>
      </c>
      <c r="E28" s="54" t="n">
        <f aca="false">SUM(D28)</f>
        <v>0</v>
      </c>
      <c r="F28" s="63" t="str">
        <f aca="false">IF(OR(C28="",C28="수입",$E$46=0),"",E28/$E$46)</f>
        <v/>
      </c>
      <c r="N28" s="0" t="n">
        <f aca="false">IF(B28="",0,IF(C28="수입",0,IF(E28&gt;0,E28+ROW()/1000000,0)))</f>
        <v>0</v>
      </c>
    </row>
    <row r="29" customFormat="false" ht="15" hidden="false" customHeight="false" outlineLevel="0" collapsed="false">
      <c r="B29" s="17" t="str">
        <f aca="false">IF(설정!B45="","",설정!B45)</f>
        <v/>
      </c>
      <c r="C29" s="58" t="str">
        <f aca="false">IF(B29="","",설정!C45)</f>
        <v/>
      </c>
      <c r="D29" s="53" t="n">
        <f aca="false">IF($B29="",0,SUMIFS(거래입력!$D$6:$D$305,거래입력!$B$6:$B$305,$B29,거래입력!$H$6:$H$305,1))</f>
        <v>0</v>
      </c>
      <c r="E29" s="54" t="n">
        <f aca="false">SUM(D29)</f>
        <v>0</v>
      </c>
      <c r="F29" s="63" t="str">
        <f aca="false">IF(OR(C29="",C29="수입",$E$46=0),"",E29/$E$46)</f>
        <v/>
      </c>
      <c r="N29" s="0" t="n">
        <f aca="false">IF(B29="",0,IF(C29="수입",0,IF(E29&gt;0,E29+ROW()/1000000,0)))</f>
        <v>0</v>
      </c>
    </row>
    <row r="30" customFormat="false" ht="15" hidden="false" customHeight="false" outlineLevel="0" collapsed="false">
      <c r="B30" s="17" t="str">
        <f aca="false">IF(설정!B46="","",설정!B46)</f>
        <v/>
      </c>
      <c r="C30" s="58" t="str">
        <f aca="false">IF(B30="","",설정!C46)</f>
        <v/>
      </c>
      <c r="D30" s="53" t="n">
        <f aca="false">IF($B30="",0,SUMIFS(거래입력!$D$6:$D$305,거래입력!$B$6:$B$305,$B30,거래입력!$H$6:$H$305,1))</f>
        <v>0</v>
      </c>
      <c r="E30" s="54" t="n">
        <f aca="false">SUM(D30)</f>
        <v>0</v>
      </c>
      <c r="F30" s="63" t="str">
        <f aca="false">IF(OR(C30="",C30="수입",$E$46=0),"",E30/$E$46)</f>
        <v/>
      </c>
      <c r="N30" s="0" t="n">
        <f aca="false">IF(B30="",0,IF(C30="수입",0,IF(E30&gt;0,E30+ROW()/1000000,0)))</f>
        <v>0</v>
      </c>
    </row>
    <row r="31" customFormat="false" ht="15" hidden="false" customHeight="false" outlineLevel="0" collapsed="false">
      <c r="B31" s="17" t="str">
        <f aca="false">IF(설정!B47="","",설정!B47)</f>
        <v/>
      </c>
      <c r="C31" s="58" t="str">
        <f aca="false">IF(B31="","",설정!C47)</f>
        <v/>
      </c>
      <c r="D31" s="53" t="n">
        <f aca="false">IF($B31="",0,SUMIFS(거래입력!$D$6:$D$305,거래입력!$B$6:$B$305,$B31,거래입력!$H$6:$H$305,1))</f>
        <v>0</v>
      </c>
      <c r="E31" s="54" t="n">
        <f aca="false">SUM(D31)</f>
        <v>0</v>
      </c>
      <c r="F31" s="63" t="str">
        <f aca="false">IF(OR(C31="",C31="수입",$E$46=0),"",E31/$E$46)</f>
        <v/>
      </c>
      <c r="N31" s="0" t="n">
        <f aca="false">IF(B31="",0,IF(C31="수입",0,IF(E31&gt;0,E31+ROW()/1000000,0)))</f>
        <v>0</v>
      </c>
    </row>
    <row r="32" customFormat="false" ht="15" hidden="false" customHeight="false" outlineLevel="0" collapsed="false">
      <c r="B32" s="17" t="str">
        <f aca="false">IF(설정!B48="","",설정!B48)</f>
        <v/>
      </c>
      <c r="C32" s="58" t="str">
        <f aca="false">IF(B32="","",설정!C48)</f>
        <v/>
      </c>
      <c r="D32" s="53" t="n">
        <f aca="false">IF($B32="",0,SUMIFS(거래입력!$D$6:$D$305,거래입력!$B$6:$B$305,$B32,거래입력!$H$6:$H$305,1))</f>
        <v>0</v>
      </c>
      <c r="E32" s="54" t="n">
        <f aca="false">SUM(D32)</f>
        <v>0</v>
      </c>
      <c r="F32" s="63" t="str">
        <f aca="false">IF(OR(C32="",C32="수입",$E$46=0),"",E32/$E$46)</f>
        <v/>
      </c>
      <c r="N32" s="0" t="n">
        <f aca="false">IF(B32="",0,IF(C32="수입",0,IF(E32&gt;0,E32+ROW()/1000000,0)))</f>
        <v>0</v>
      </c>
    </row>
    <row r="33" customFormat="false" ht="15" hidden="false" customHeight="false" outlineLevel="0" collapsed="false">
      <c r="B33" s="17" t="str">
        <f aca="false">IF(설정!B49="","",설정!B49)</f>
        <v/>
      </c>
      <c r="C33" s="58" t="str">
        <f aca="false">IF(B33="","",설정!C49)</f>
        <v/>
      </c>
      <c r="D33" s="53" t="n">
        <f aca="false">IF($B33="",0,SUMIFS(거래입력!$D$6:$D$305,거래입력!$B$6:$B$305,$B33,거래입력!$H$6:$H$305,1))</f>
        <v>0</v>
      </c>
      <c r="E33" s="54" t="n">
        <f aca="false">SUM(D33)</f>
        <v>0</v>
      </c>
      <c r="F33" s="63" t="str">
        <f aca="false">IF(OR(C33="",C33="수입",$E$46=0),"",E33/$E$46)</f>
        <v/>
      </c>
      <c r="N33" s="0" t="n">
        <f aca="false">IF(B33="",0,IF(C33="수입",0,IF(E33&gt;0,E33+ROW()/1000000,0)))</f>
        <v>0</v>
      </c>
    </row>
    <row r="34" customFormat="false" ht="15" hidden="false" customHeight="false" outlineLevel="0" collapsed="false">
      <c r="B34" s="17" t="str">
        <f aca="false">IF(설정!B50="","",설정!B50)</f>
        <v/>
      </c>
      <c r="C34" s="58" t="str">
        <f aca="false">IF(B34="","",설정!C50)</f>
        <v/>
      </c>
      <c r="D34" s="53" t="n">
        <f aca="false">IF($B34="",0,SUMIFS(거래입력!$D$6:$D$305,거래입력!$B$6:$B$305,$B34,거래입력!$H$6:$H$305,1))</f>
        <v>0</v>
      </c>
      <c r="E34" s="54" t="n">
        <f aca="false">SUM(D34)</f>
        <v>0</v>
      </c>
      <c r="F34" s="63" t="str">
        <f aca="false">IF(OR(C34="",C34="수입",$E$46=0),"",E34/$E$46)</f>
        <v/>
      </c>
      <c r="N34" s="0" t="n">
        <f aca="false">IF(B34="",0,IF(C34="수입",0,IF(E34&gt;0,E34+ROW()/1000000,0)))</f>
        <v>0</v>
      </c>
    </row>
    <row r="35" customFormat="false" ht="15" hidden="false" customHeight="false" outlineLevel="0" collapsed="false">
      <c r="B35" s="17" t="str">
        <f aca="false">IF(설정!B51="","",설정!B51)</f>
        <v/>
      </c>
      <c r="C35" s="58" t="str">
        <f aca="false">IF(B35="","",설정!C51)</f>
        <v/>
      </c>
      <c r="D35" s="53" t="n">
        <f aca="false">IF($B35="",0,SUMIFS(거래입력!$D$6:$D$305,거래입력!$B$6:$B$305,$B35,거래입력!$H$6:$H$305,1))</f>
        <v>0</v>
      </c>
      <c r="E35" s="54" t="n">
        <f aca="false">SUM(D35)</f>
        <v>0</v>
      </c>
      <c r="F35" s="63" t="str">
        <f aca="false">IF(OR(C35="",C35="수입",$E$46=0),"",E35/$E$46)</f>
        <v/>
      </c>
      <c r="N35" s="0" t="n">
        <f aca="false">IF(B35="",0,IF(C35="수입",0,IF(E35&gt;0,E35+ROW()/1000000,0)))</f>
        <v>0</v>
      </c>
    </row>
    <row r="36" customFormat="false" ht="15" hidden="false" customHeight="false" outlineLevel="0" collapsed="false">
      <c r="B36" s="17" t="str">
        <f aca="false">IF(설정!B52="","",설정!B52)</f>
        <v/>
      </c>
      <c r="C36" s="58" t="str">
        <f aca="false">IF(B36="","",설정!C52)</f>
        <v/>
      </c>
      <c r="D36" s="53" t="n">
        <f aca="false">IF($B36="",0,SUMIFS(거래입력!$D$6:$D$305,거래입력!$B$6:$B$305,$B36,거래입력!$H$6:$H$305,1))</f>
        <v>0</v>
      </c>
      <c r="E36" s="54" t="n">
        <f aca="false">SUM(D36)</f>
        <v>0</v>
      </c>
      <c r="F36" s="63" t="str">
        <f aca="false">IF(OR(C36="",C36="수입",$E$46=0),"",E36/$E$46)</f>
        <v/>
      </c>
      <c r="N36" s="0" t="n">
        <f aca="false">IF(B36="",0,IF(C36="수입",0,IF(E36&gt;0,E36+ROW()/1000000,0)))</f>
        <v>0</v>
      </c>
    </row>
    <row r="37" customFormat="false" ht="15" hidden="false" customHeight="false" outlineLevel="0" collapsed="false">
      <c r="B37" s="17" t="str">
        <f aca="false">IF(설정!B53="","",설정!B53)</f>
        <v/>
      </c>
      <c r="C37" s="58" t="str">
        <f aca="false">IF(B37="","",설정!C53)</f>
        <v/>
      </c>
      <c r="D37" s="53" t="n">
        <f aca="false">IF($B37="",0,SUMIFS(거래입력!$D$6:$D$305,거래입력!$B$6:$B$305,$B37,거래입력!$H$6:$H$305,1))</f>
        <v>0</v>
      </c>
      <c r="E37" s="54" t="n">
        <f aca="false">SUM(D37)</f>
        <v>0</v>
      </c>
      <c r="F37" s="63" t="str">
        <f aca="false">IF(OR(C37="",C37="수입",$E$46=0),"",E37/$E$46)</f>
        <v/>
      </c>
      <c r="N37" s="0" t="n">
        <f aca="false">IF(B37="",0,IF(C37="수입",0,IF(E37&gt;0,E37+ROW()/1000000,0)))</f>
        <v>0</v>
      </c>
    </row>
    <row r="38" customFormat="false" ht="15" hidden="false" customHeight="false" outlineLevel="0" collapsed="false">
      <c r="B38" s="17" t="str">
        <f aca="false">IF(설정!B54="","",설정!B54)</f>
        <v/>
      </c>
      <c r="C38" s="58" t="str">
        <f aca="false">IF(B38="","",설정!C54)</f>
        <v/>
      </c>
      <c r="D38" s="53" t="n">
        <f aca="false">IF($B38="",0,SUMIFS(거래입력!$D$6:$D$305,거래입력!$B$6:$B$305,$B38,거래입력!$H$6:$H$305,1))</f>
        <v>0</v>
      </c>
      <c r="E38" s="54" t="n">
        <f aca="false">SUM(D38)</f>
        <v>0</v>
      </c>
      <c r="F38" s="63" t="str">
        <f aca="false">IF(OR(C38="",C38="수입",$E$46=0),"",E38/$E$46)</f>
        <v/>
      </c>
      <c r="N38" s="0" t="n">
        <f aca="false">IF(B38="",0,IF(C38="수입",0,IF(E38&gt;0,E38+ROW()/1000000,0)))</f>
        <v>0</v>
      </c>
    </row>
    <row r="39" customFormat="false" ht="15" hidden="false" customHeight="false" outlineLevel="0" collapsed="false">
      <c r="B39" s="17" t="str">
        <f aca="false">IF(설정!B55="","",설정!B55)</f>
        <v/>
      </c>
      <c r="C39" s="58" t="str">
        <f aca="false">IF(B39="","",설정!C55)</f>
        <v/>
      </c>
      <c r="D39" s="53" t="n">
        <f aca="false">IF($B39="",0,SUMIFS(거래입력!$D$6:$D$305,거래입력!$B$6:$B$305,$B39,거래입력!$H$6:$H$305,1))</f>
        <v>0</v>
      </c>
      <c r="E39" s="54" t="n">
        <f aca="false">SUM(D39)</f>
        <v>0</v>
      </c>
      <c r="F39" s="63" t="str">
        <f aca="false">IF(OR(C39="",C39="수입",$E$46=0),"",E39/$E$46)</f>
        <v/>
      </c>
      <c r="N39" s="0" t="n">
        <f aca="false">IF(B39="",0,IF(C39="수입",0,IF(E39&gt;0,E39+ROW()/1000000,0)))</f>
        <v>0</v>
      </c>
    </row>
    <row r="40" customFormat="false" ht="15" hidden="false" customHeight="false" outlineLevel="0" collapsed="false">
      <c r="B40" s="17" t="str">
        <f aca="false">IF(설정!B56="","",설정!B56)</f>
        <v/>
      </c>
      <c r="C40" s="58" t="str">
        <f aca="false">IF(B40="","",설정!C56)</f>
        <v/>
      </c>
      <c r="D40" s="53" t="n">
        <f aca="false">IF($B40="",0,SUMIFS(거래입력!$D$6:$D$305,거래입력!$B$6:$B$305,$B40,거래입력!$H$6:$H$305,1))</f>
        <v>0</v>
      </c>
      <c r="E40" s="54" t="n">
        <f aca="false">SUM(D40)</f>
        <v>0</v>
      </c>
      <c r="F40" s="63" t="str">
        <f aca="false">IF(OR(C40="",C40="수입",$E$46=0),"",E40/$E$46)</f>
        <v/>
      </c>
      <c r="N40" s="0" t="n">
        <f aca="false">IF(B40="",0,IF(C40="수입",0,IF(E40&gt;0,E40+ROW()/1000000,0)))</f>
        <v>0</v>
      </c>
    </row>
    <row r="41" customFormat="false" ht="15" hidden="false" customHeight="false" outlineLevel="0" collapsed="false">
      <c r="B41" s="17" t="str">
        <f aca="false">IF(설정!B57="","",설정!B57)</f>
        <v/>
      </c>
      <c r="C41" s="58" t="str">
        <f aca="false">IF(B41="","",설정!C57)</f>
        <v/>
      </c>
      <c r="D41" s="53" t="n">
        <f aca="false">IF($B41="",0,SUMIFS(거래입력!$D$6:$D$305,거래입력!$B$6:$B$305,$B41,거래입력!$H$6:$H$305,1))</f>
        <v>0</v>
      </c>
      <c r="E41" s="54" t="n">
        <f aca="false">SUM(D41)</f>
        <v>0</v>
      </c>
      <c r="F41" s="63" t="str">
        <f aca="false">IF(OR(C41="",C41="수입",$E$46=0),"",E41/$E$46)</f>
        <v/>
      </c>
      <c r="N41" s="0" t="n">
        <f aca="false">IF(B41="",0,IF(C41="수입",0,IF(E41&gt;0,E41+ROW()/1000000,0)))</f>
        <v>0</v>
      </c>
    </row>
    <row r="42" customFormat="false" ht="15" hidden="false" customHeight="false" outlineLevel="0" collapsed="false">
      <c r="B42" s="17" t="str">
        <f aca="false">IF(설정!B58="","",설정!B58)</f>
        <v/>
      </c>
      <c r="C42" s="58" t="str">
        <f aca="false">IF(B42="","",설정!C58)</f>
        <v/>
      </c>
      <c r="D42" s="53" t="n">
        <f aca="false">IF($B42="",0,SUMIFS(거래입력!$D$6:$D$305,거래입력!$B$6:$B$305,$B42,거래입력!$H$6:$H$305,1))</f>
        <v>0</v>
      </c>
      <c r="E42" s="54" t="n">
        <f aca="false">SUM(D42)</f>
        <v>0</v>
      </c>
      <c r="F42" s="63" t="str">
        <f aca="false">IF(OR(C42="",C42="수입",$E$46=0),"",E42/$E$46)</f>
        <v/>
      </c>
      <c r="N42" s="0" t="n">
        <f aca="false">IF(B42="",0,IF(C42="수입",0,IF(E42&gt;0,E42+ROW()/1000000,0)))</f>
        <v>0</v>
      </c>
    </row>
    <row r="43" customFormat="false" ht="15" hidden="false" customHeight="false" outlineLevel="0" collapsed="false">
      <c r="B43" s="17" t="str">
        <f aca="false">IF(설정!B59="","",설정!B59)</f>
        <v/>
      </c>
      <c r="C43" s="58" t="str">
        <f aca="false">IF(B43="","",설정!C59)</f>
        <v/>
      </c>
      <c r="D43" s="53" t="n">
        <f aca="false">IF($B43="",0,SUMIFS(거래입력!$D$6:$D$305,거래입력!$B$6:$B$305,$B43,거래입력!$H$6:$H$305,1))</f>
        <v>0</v>
      </c>
      <c r="E43" s="54" t="n">
        <f aca="false">SUM(D43)</f>
        <v>0</v>
      </c>
      <c r="F43" s="63" t="str">
        <f aca="false">IF(OR(C43="",C43="수입",$E$46=0),"",E43/$E$46)</f>
        <v/>
      </c>
      <c r="N43" s="0" t="n">
        <f aca="false">IF(B43="",0,IF(C43="수입",0,IF(E43&gt;0,E43+ROW()/1000000,0)))</f>
        <v>0</v>
      </c>
    </row>
    <row r="44" customFormat="false" ht="15" hidden="false" customHeight="false" outlineLevel="0" collapsed="false">
      <c r="B44" s="17" t="str">
        <f aca="false">IF(설정!B60="","",설정!B60)</f>
        <v/>
      </c>
      <c r="C44" s="58" t="str">
        <f aca="false">IF(B44="","",설정!C60)</f>
        <v/>
      </c>
      <c r="D44" s="53" t="n">
        <f aca="false">IF($B44="",0,SUMIFS(거래입력!$D$6:$D$305,거래입력!$B$6:$B$305,$B44,거래입력!$H$6:$H$305,1))</f>
        <v>0</v>
      </c>
      <c r="E44" s="54" t="n">
        <f aca="false">SUM(D44)</f>
        <v>0</v>
      </c>
      <c r="F44" s="63" t="str">
        <f aca="false">IF(OR(C44="",C44="수입",$E$46=0),"",E44/$E$46)</f>
        <v/>
      </c>
      <c r="N44" s="0" t="n">
        <f aca="false">IF(B44="",0,IF(C44="수입",0,IF(E44&gt;0,E44+ROW()/1000000,0)))</f>
        <v>0</v>
      </c>
    </row>
    <row r="45" customFormat="false" ht="15" hidden="false" customHeight="false" outlineLevel="0" collapsed="false">
      <c r="B45" s="17" t="str">
        <f aca="false">IF(설정!B61="","",설정!B61)</f>
        <v/>
      </c>
      <c r="C45" s="58" t="str">
        <f aca="false">IF(B45="","",설정!C61)</f>
        <v/>
      </c>
      <c r="D45" s="53" t="n">
        <f aca="false">IF($B45="",0,SUMIFS(거래입력!$D$6:$D$305,거래입력!$B$6:$B$305,$B45,거래입력!$H$6:$H$305,1))</f>
        <v>0</v>
      </c>
      <c r="E45" s="54" t="n">
        <f aca="false">SUM(D45)</f>
        <v>0</v>
      </c>
      <c r="F45" s="63" t="str">
        <f aca="false">IF(OR(C45="",C45="수입",$E$46=0),"",E45/$E$46)</f>
        <v/>
      </c>
      <c r="N45" s="0" t="n">
        <f aca="false">IF(B45="",0,IF(C45="수입",0,IF(E45&gt;0,E45+ROW()/1000000,0)))</f>
        <v>0</v>
      </c>
    </row>
    <row r="46" customFormat="false" ht="15" hidden="false" customHeight="false" outlineLevel="0" collapsed="false">
      <c r="B46" s="17" t="s">
        <v>144</v>
      </c>
      <c r="D46" s="56" t="n">
        <f aca="false">SUMIF($C$6:$C$45,"&lt;&gt;수입",D6:D45)</f>
        <v>64000</v>
      </c>
      <c r="E46" s="56" t="n">
        <f aca="false">SUMIF($C$6:$C$45,"&lt;&gt;수입",E6:E45)</f>
        <v>64000</v>
      </c>
    </row>
    <row r="47" customFormat="false" ht="15" hidden="false" customHeight="false" outlineLevel="0" collapsed="false">
      <c r="B47" s="17" t="s">
        <v>145</v>
      </c>
      <c r="D47" s="64" t="n">
        <f aca="false">SUMIF($C$6:$C$45,"수입",D6:D45)</f>
        <v>2500000</v>
      </c>
      <c r="E47" s="64" t="n">
        <f aca="false">SUMIF($C$6:$C$45,"수입",E6:E45)</f>
        <v>2500000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